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640" activeTab="0"/>
  </bookViews>
  <sheets>
    <sheet name="Upload" sheetId="1" r:id="rId1"/>
    <sheet name="Cell_calc" sheetId="2" r:id="rId2"/>
    <sheet name="Area_Pop" sheetId="3" r:id="rId3"/>
    <sheet name="GDPpc_pop_area" sheetId="4" r:id="rId4"/>
    <sheet name="Sources" sheetId="5" r:id="rId5"/>
    <sheet name="Sheet4" sheetId="6" r:id="rId6"/>
  </sheets>
  <definedNames/>
  <calcPr fullCalcOnLoad="1"/>
</workbook>
</file>

<file path=xl/sharedStrings.xml><?xml version="1.0" encoding="utf-8"?>
<sst xmlns="http://schemas.openxmlformats.org/spreadsheetml/2006/main" count="824" uniqueCount="108">
  <si>
    <t>TOTAL</t>
  </si>
  <si>
    <t>Pop</t>
  </si>
  <si>
    <t>Pop calc</t>
  </si>
  <si>
    <t>Pop census 92</t>
  </si>
  <si>
    <t>Area</t>
  </si>
  <si>
    <t>Area sq km</t>
  </si>
  <si>
    <t>Density</t>
  </si>
  <si>
    <t>Arcview Data</t>
  </si>
  <si>
    <t>Ratio to pop calc</t>
  </si>
  <si>
    <t>Cell_ID</t>
  </si>
  <si>
    <t>RIG</t>
  </si>
  <si>
    <t>ADMIN_NAME</t>
  </si>
  <si>
    <t>cell_id</t>
  </si>
  <si>
    <t>numb</t>
  </si>
  <si>
    <t>Check</t>
  </si>
  <si>
    <t>Gross Cell Product                             (1990, 1995 US $), MER</t>
  </si>
  <si>
    <t>Gross Cell Product       (1990, 1995 US $)                     PPP</t>
  </si>
  <si>
    <t>LONG</t>
  </si>
  <si>
    <t>LAT</t>
  </si>
  <si>
    <t>Pando</t>
  </si>
  <si>
    <t>La Paz</t>
  </si>
  <si>
    <t>Oruro</t>
  </si>
  <si>
    <t>Potosi</t>
  </si>
  <si>
    <t>El Beni</t>
  </si>
  <si>
    <t>Cochabamb</t>
  </si>
  <si>
    <t>Chuquisac</t>
  </si>
  <si>
    <t>Tarija</t>
  </si>
  <si>
    <t>Santa Cru</t>
  </si>
  <si>
    <t>TYPE_ENG</t>
  </si>
  <si>
    <t>Departmen</t>
  </si>
  <si>
    <t>POP</t>
  </si>
  <si>
    <t>AREA</t>
  </si>
  <si>
    <t>Bolivia</t>
  </si>
  <si>
    <t>Country</t>
  </si>
  <si>
    <t>Countries  (WB)</t>
  </si>
  <si>
    <t xml:space="preserve">Population         1990  </t>
  </si>
  <si>
    <t xml:space="preserve">GDP MER, 1990  </t>
  </si>
  <si>
    <t>GDP PPP, 1990</t>
  </si>
  <si>
    <t>GPW pop</t>
  </si>
  <si>
    <t>WB pop</t>
  </si>
  <si>
    <t>Rescaling factor</t>
  </si>
  <si>
    <t>Our GDP</t>
  </si>
  <si>
    <t>True GDP bolivianos</t>
  </si>
  <si>
    <t>GDP bolivianos</t>
  </si>
  <si>
    <t>GDP MER</t>
  </si>
  <si>
    <t>Exchage rate</t>
  </si>
  <si>
    <t>GDP PPP</t>
  </si>
  <si>
    <t>GIS Area</t>
  </si>
  <si>
    <t>Grid Area Sq Km</t>
  </si>
  <si>
    <t>Cell Area Sq Km</t>
  </si>
  <si>
    <t>GIS Area/Calculated Area</t>
  </si>
  <si>
    <t>Ratio</t>
  </si>
  <si>
    <t>RIG_Cell</t>
  </si>
  <si>
    <t>Country_ID</t>
  </si>
  <si>
    <t>Population, 1990 (GPW/WB)</t>
  </si>
  <si>
    <t>Cell Area (Sq. Km)</t>
  </si>
  <si>
    <t>Gross Cell Product         (1990, 1995 US $)                   PPP</t>
  </si>
  <si>
    <t xml:space="preserve">LAT </t>
  </si>
  <si>
    <t>COUNTID</t>
  </si>
  <si>
    <t>CNTRY</t>
  </si>
  <si>
    <t>Gross_Cell Product                              (Bolivianos), 1990</t>
  </si>
  <si>
    <t>RIG_BO</t>
  </si>
  <si>
    <t>POPGPW_BO</t>
  </si>
  <si>
    <t>AREA_BO</t>
  </si>
  <si>
    <t>GCPLC_BO</t>
  </si>
  <si>
    <t>GCPMER_BO</t>
  </si>
  <si>
    <t>GCPPPP_BO</t>
  </si>
  <si>
    <t>Calculated Area (RIG*Grid Area)</t>
  </si>
  <si>
    <t>GDP pc 90 (current prices)</t>
  </si>
  <si>
    <t>Total GDP 90 (current prices) 1,000 bolivianos</t>
  </si>
  <si>
    <t>Calculation</t>
  </si>
  <si>
    <t>Source (1)</t>
  </si>
  <si>
    <t>Source (2)</t>
  </si>
  <si>
    <t>Source (3)</t>
  </si>
  <si>
    <t>Source (4)</t>
  </si>
  <si>
    <t>Calculation Total GDP/GDPpc</t>
  </si>
  <si>
    <t>Ratio Popcalc/Pop census</t>
  </si>
  <si>
    <t>SOURCES OF DATA</t>
  </si>
  <si>
    <t>National Statistical Office website</t>
  </si>
  <si>
    <t>(1)</t>
  </si>
  <si>
    <t>(2)</t>
  </si>
  <si>
    <t>(3)</t>
  </si>
  <si>
    <t>Census 93</t>
  </si>
  <si>
    <t>(4)</t>
  </si>
  <si>
    <t>http://www.ine.gov.bo/</t>
  </si>
  <si>
    <t>http://www.ine.gov.bo/cgi-bin/BDCuadros/pc0104010201.XLS</t>
  </si>
  <si>
    <t>http://www.ine.gov.bo/cgi-bin/BDCuadros/pc0104010204.XLS</t>
  </si>
  <si>
    <t>Regional GDPcurrent prices</t>
  </si>
  <si>
    <t>Regional GDP per capita current prices</t>
  </si>
  <si>
    <t>http://www.ine.gov.bo/cgi-bin/BDCuadros/pc20101.XLS</t>
  </si>
  <si>
    <t>http://www.ine.gov.bo/asp/ProgBase.asp?h=Aspectos_Geograficos.htm&amp;T=GEOGRAFIA%20DE%20BOLIVIA</t>
  </si>
  <si>
    <t>http://www.ine.gov.bo/asp/ProgBase.asp?h=Aspectos_Politicos.htm&amp;T=Aspectos%20Politicos%20y%20Administrativos</t>
  </si>
  <si>
    <t xml:space="preserve">Geographical limits </t>
  </si>
  <si>
    <t>Agg_RIG</t>
  </si>
  <si>
    <t>Old Cell_ID</t>
  </si>
  <si>
    <t>Population, 1990 (GPW)</t>
  </si>
  <si>
    <t>Population, 1990 (GPW/POPWB)</t>
  </si>
  <si>
    <t>GRID_AREA (Sq.Miles)</t>
  </si>
  <si>
    <t>GRID_AREA (Sq. Km)</t>
  </si>
  <si>
    <t>GDP/Capita (Bolivianos)</t>
  </si>
  <si>
    <t>Number</t>
  </si>
  <si>
    <t>Expected Pop in Cell</t>
  </si>
  <si>
    <t xml:space="preserve">Rescaled Expected Pop in Cell </t>
  </si>
  <si>
    <t>Sub Cell Output (Bolivianos)</t>
  </si>
  <si>
    <t>Rescaled Sub Cell Output (Bolivianos)</t>
  </si>
  <si>
    <t>Gross Cell Product (Bolivianos)</t>
  </si>
  <si>
    <t>Rescaled Cell Output   (1990, 1995 US $), MER</t>
  </si>
  <si>
    <t>Rescaled Cell Output  (1990, 1995 US $),  PPP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</si>
</sst>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;\(#,##0\)"/>
    <numFmt numFmtId="173" formatCode="#,##0;\(#,##0\)"/>
    <numFmt numFmtId="174" formatCode="#,##0.000"/>
    <numFmt numFmtId="175" formatCode="#,##0.0"/>
    <numFmt numFmtId="176" formatCode="_(&quot;$&quot;* #,##0_);_(&quot;$&quot;* \(#,##0\);_(&quot;$&quot;* &quot;-&quot;??_);_(@_)"/>
    <numFmt numFmtId="177" formatCode="0.000"/>
    <numFmt numFmtId="178" formatCode="0.0"/>
    <numFmt numFmtId="179" formatCode="0.0000"/>
    <numFmt numFmtId="180" formatCode="0.00000"/>
  </numFmts>
  <fonts count="11">
    <font>
      <sz val="10"/>
      <name val="Arial"/>
      <family val="0"/>
    </font>
    <font>
      <sz val="8"/>
      <name val="Arial"/>
      <family val="0"/>
    </font>
    <font>
      <sz val="12"/>
      <name val="times"/>
      <family val="0"/>
    </font>
    <font>
      <sz val="10"/>
      <name val="Book Antiqua"/>
      <family val="1"/>
    </font>
    <font>
      <b/>
      <sz val="11"/>
      <name val="Book Antiqua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3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1" fontId="7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wrapText="1"/>
    </xf>
    <xf numFmtId="174" fontId="6" fillId="0" borderId="0" xfId="0" applyNumberFormat="1" applyFont="1" applyFill="1" applyBorder="1" applyAlignment="1">
      <alignment wrapText="1"/>
    </xf>
    <xf numFmtId="175" fontId="6" fillId="0" borderId="0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3" fontId="10" fillId="2" borderId="0" xfId="15" applyFont="1" applyFill="1" applyAlignment="1">
      <alignment/>
    </xf>
    <xf numFmtId="180" fontId="10" fillId="0" borderId="0" xfId="0" applyNumberFormat="1" applyFont="1" applyAlignment="1">
      <alignment/>
    </xf>
    <xf numFmtId="0" fontId="10" fillId="2" borderId="0" xfId="0" applyFont="1" applyFill="1" applyAlignment="1">
      <alignment/>
    </xf>
    <xf numFmtId="43" fontId="10" fillId="0" borderId="0" xfId="15" applyFont="1" applyAlignment="1">
      <alignment/>
    </xf>
    <xf numFmtId="1" fontId="6" fillId="0" borderId="1" xfId="0" applyNumberFormat="1" applyFont="1" applyBorder="1" applyAlignment="1">
      <alignment/>
    </xf>
    <xf numFmtId="179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horizontal="center" wrapText="1"/>
    </xf>
    <xf numFmtId="179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center" wrapText="1"/>
    </xf>
    <xf numFmtId="43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6"/>
  <sheetViews>
    <sheetView tabSelected="1" workbookViewId="0" topLeftCell="A1">
      <selection activeCell="H15" sqref="H15"/>
    </sheetView>
  </sheetViews>
  <sheetFormatPr defaultColWidth="9.140625" defaultRowHeight="12.75"/>
  <cols>
    <col min="4" max="4" width="11.421875" style="0" customWidth="1"/>
    <col min="6" max="6" width="14.140625" style="0" customWidth="1"/>
    <col min="7" max="7" width="11.7109375" style="0" customWidth="1"/>
    <col min="8" max="8" width="17.7109375" style="0" customWidth="1"/>
    <col min="9" max="9" width="19.28125" style="0" customWidth="1"/>
    <col min="10" max="10" width="18.7109375" style="0" customWidth="1"/>
  </cols>
  <sheetData>
    <row r="1" spans="1:10" ht="41.25">
      <c r="A1" s="45" t="s">
        <v>17</v>
      </c>
      <c r="B1" s="45" t="s">
        <v>18</v>
      </c>
      <c r="C1" s="46" t="s">
        <v>52</v>
      </c>
      <c r="D1" s="47" t="s">
        <v>53</v>
      </c>
      <c r="E1" s="47" t="s">
        <v>33</v>
      </c>
      <c r="F1" s="48" t="s">
        <v>54</v>
      </c>
      <c r="G1" s="48" t="s">
        <v>55</v>
      </c>
      <c r="H1" s="49" t="s">
        <v>60</v>
      </c>
      <c r="I1" s="49" t="s">
        <v>15</v>
      </c>
      <c r="J1" s="49" t="s">
        <v>56</v>
      </c>
    </row>
    <row r="2" spans="1:10" ht="13.5">
      <c r="A2" s="45" t="s">
        <v>17</v>
      </c>
      <c r="B2" s="45" t="s">
        <v>57</v>
      </c>
      <c r="C2" s="50" t="s">
        <v>61</v>
      </c>
      <c r="D2" s="47" t="s">
        <v>58</v>
      </c>
      <c r="E2" s="47" t="s">
        <v>59</v>
      </c>
      <c r="F2" s="51" t="s">
        <v>62</v>
      </c>
      <c r="G2" s="51" t="s">
        <v>63</v>
      </c>
      <c r="H2" s="52" t="s">
        <v>64</v>
      </c>
      <c r="I2" s="52" t="s">
        <v>65</v>
      </c>
      <c r="J2" s="52" t="s">
        <v>66</v>
      </c>
    </row>
    <row r="3" spans="1:10" ht="12.75">
      <c r="A3" s="37">
        <f>Cell_calc!B193</f>
        <v>-70</v>
      </c>
      <c r="B3" s="37">
        <f>Cell_calc!C193</f>
        <v>-18</v>
      </c>
      <c r="C3" s="39">
        <f>Cell_calc!D193</f>
        <v>0.455</v>
      </c>
      <c r="D3" s="36">
        <v>202</v>
      </c>
      <c r="E3" s="36" t="s">
        <v>32</v>
      </c>
      <c r="F3" s="39">
        <f>Cell_calc!J193</f>
        <v>15624.339917938274</v>
      </c>
      <c r="G3" s="53">
        <f>Cell_calc!K193</f>
        <v>5365.377967949999</v>
      </c>
      <c r="H3" s="40">
        <f>Cell_calc!X193</f>
        <v>32893552.7127559</v>
      </c>
      <c r="I3" s="40">
        <f>Cell_calc!AA193</f>
        <v>11653326.55914807</v>
      </c>
      <c r="J3" s="40">
        <f>Cell_calc!AD193</f>
        <v>26682243.389162675</v>
      </c>
    </row>
    <row r="4" spans="1:10" ht="12.75">
      <c r="A4" s="37">
        <f>Cell_calc!B194</f>
        <v>-70</v>
      </c>
      <c r="B4" s="37">
        <f>Cell_calc!C194</f>
        <v>-17</v>
      </c>
      <c r="C4" s="39">
        <f>Cell_calc!D194</f>
        <v>0.132</v>
      </c>
      <c r="D4" s="36">
        <v>202</v>
      </c>
      <c r="E4" s="36" t="s">
        <v>32</v>
      </c>
      <c r="F4" s="39">
        <f>Cell_calc!J194</f>
        <v>26246.571011662054</v>
      </c>
      <c r="G4" s="53">
        <f>Cell_calc!K194</f>
        <v>1564.8770676000001</v>
      </c>
      <c r="H4" s="40">
        <f>Cell_calc!X194</f>
        <v>55256284.21012489</v>
      </c>
      <c r="I4" s="40">
        <f>Cell_calc!AA194</f>
        <v>19575858.222695865</v>
      </c>
      <c r="J4" s="40">
        <f>Cell_calc!AD194</f>
        <v>44822206.86072475</v>
      </c>
    </row>
    <row r="5" spans="1:10" ht="12.75">
      <c r="A5" s="37">
        <f>Cell_calc!B195</f>
        <v>-70</v>
      </c>
      <c r="B5" s="37">
        <f>Cell_calc!C195</f>
        <v>-16</v>
      </c>
      <c r="C5" s="39">
        <f>Cell_calc!D195</f>
        <v>0.311</v>
      </c>
      <c r="D5" s="36">
        <v>202</v>
      </c>
      <c r="E5" s="36" t="s">
        <v>32</v>
      </c>
      <c r="F5" s="39">
        <f>Cell_calc!J195</f>
        <v>48337.05160480443</v>
      </c>
      <c r="G5" s="53">
        <f>Cell_calc!K195</f>
        <v>3705.4465121099997</v>
      </c>
      <c r="H5" s="40">
        <f>Cell_calc!X195</f>
        <v>101762849.71350288</v>
      </c>
      <c r="I5" s="40">
        <f>Cell_calc!AA195</f>
        <v>36051919.64688819</v>
      </c>
      <c r="J5" s="40">
        <f>Cell_calc!AD195</f>
        <v>82546909.65556625</v>
      </c>
    </row>
    <row r="6" spans="1:10" ht="12.75">
      <c r="A6" s="37">
        <f>Cell_calc!B196</f>
        <v>-70</v>
      </c>
      <c r="B6" s="37">
        <f>Cell_calc!C196</f>
        <v>-15</v>
      </c>
      <c r="C6" s="39">
        <f>Cell_calc!D196</f>
        <v>0.156</v>
      </c>
      <c r="D6" s="36">
        <v>202</v>
      </c>
      <c r="E6" s="36" t="s">
        <v>32</v>
      </c>
      <c r="F6" s="39">
        <f>Cell_calc!J196</f>
        <v>1771.0385301247238</v>
      </c>
      <c r="G6" s="53">
        <f>Cell_calc!K196</f>
        <v>1867.3932841199999</v>
      </c>
      <c r="H6" s="40">
        <f>Cell_calc!X196</f>
        <v>3728525.4643043205</v>
      </c>
      <c r="I6" s="40">
        <f>Cell_calc!AA196</f>
        <v>1320919.1843478773</v>
      </c>
      <c r="J6" s="40">
        <f>Cell_calc!AD196</f>
        <v>3024465.7605099273</v>
      </c>
    </row>
    <row r="7" spans="1:10" ht="12.75">
      <c r="A7" s="37">
        <f>Cell_calc!B197</f>
        <v>-70</v>
      </c>
      <c r="B7" s="37">
        <f>Cell_calc!C197</f>
        <v>-14</v>
      </c>
      <c r="C7" s="39">
        <f>Cell_calc!D197</f>
        <v>0.007</v>
      </c>
      <c r="D7" s="36">
        <v>202</v>
      </c>
      <c r="E7" s="36" t="s">
        <v>32</v>
      </c>
      <c r="F7" s="39">
        <f>Cell_calc!J197</f>
        <v>12.00026107368531</v>
      </c>
      <c r="G7" s="53">
        <f>Cell_calc!K197</f>
        <v>84.15869853999999</v>
      </c>
      <c r="H7" s="40">
        <f>Cell_calc!X197</f>
        <v>25263.865370780262</v>
      </c>
      <c r="I7" s="40">
        <f>Cell_calc!AA197</f>
        <v>8950.327618393296</v>
      </c>
      <c r="J7" s="40">
        <f>Cell_calc!AD197</f>
        <v>20493.274492444452</v>
      </c>
    </row>
    <row r="8" spans="1:10" ht="12.75">
      <c r="A8" s="37">
        <f>Cell_calc!B198</f>
        <v>-70</v>
      </c>
      <c r="B8" s="37">
        <f>Cell_calc!C198</f>
        <v>-12</v>
      </c>
      <c r="C8" s="39">
        <f>Cell_calc!D198</f>
        <v>0.236</v>
      </c>
      <c r="D8" s="36">
        <v>202</v>
      </c>
      <c r="E8" s="36" t="s">
        <v>32</v>
      </c>
      <c r="F8" s="39">
        <f>Cell_calc!J198</f>
        <v>4169.090701349505</v>
      </c>
      <c r="G8" s="53">
        <f>Cell_calc!K198</f>
        <v>2859.39477852</v>
      </c>
      <c r="H8" s="40">
        <f>Cell_calc!X198</f>
        <v>11379573.58093645</v>
      </c>
      <c r="I8" s="40">
        <f>Cell_calc!AA198</f>
        <v>4031485.6896282053</v>
      </c>
      <c r="J8" s="40">
        <f>Cell_calc!AD198</f>
        <v>9230761.863971146</v>
      </c>
    </row>
    <row r="9" spans="1:10" ht="12.75">
      <c r="A9" s="37">
        <f>Cell_calc!B199</f>
        <v>-70</v>
      </c>
      <c r="B9" s="37">
        <f>Cell_calc!C199</f>
        <v>-11</v>
      </c>
      <c r="C9" s="39">
        <f>Cell_calc!D199</f>
        <v>0.026</v>
      </c>
      <c r="D9" s="36">
        <v>202</v>
      </c>
      <c r="E9" s="36" t="s">
        <v>32</v>
      </c>
      <c r="F9" s="39">
        <f>Cell_calc!J199</f>
        <v>495.01076928951903</v>
      </c>
      <c r="G9" s="53">
        <f>Cell_calc!K199</f>
        <v>316.08877481999997</v>
      </c>
      <c r="H9" s="40">
        <f>Cell_calc!X199</f>
        <v>1351136.7048605285</v>
      </c>
      <c r="I9" s="40">
        <f>Cell_calc!AA199</f>
        <v>478672.44335954945</v>
      </c>
      <c r="J9" s="40">
        <f>Cell_calc!AD199</f>
        <v>1096000.7490203208</v>
      </c>
    </row>
    <row r="10" spans="1:10" ht="12.75">
      <c r="A10" s="37">
        <f>Cell_calc!B200</f>
        <v>-69</v>
      </c>
      <c r="B10" s="37">
        <f>Cell_calc!C200</f>
        <v>-23</v>
      </c>
      <c r="C10" s="39">
        <f>Cell_calc!D200</f>
        <v>0.001</v>
      </c>
      <c r="D10" s="36">
        <v>202</v>
      </c>
      <c r="E10" s="36" t="s">
        <v>32</v>
      </c>
      <c r="F10" s="39">
        <f>Cell_calc!J200</f>
        <v>1.0000217561404425</v>
      </c>
      <c r="G10" s="53">
        <f>Cell_calc!K200</f>
        <v>11.423119889999999</v>
      </c>
      <c r="H10" s="40">
        <f>Cell_calc!X200</f>
        <v>1345.6681398115124</v>
      </c>
      <c r="I10" s="40">
        <f>Cell_calc!AA200</f>
        <v>476.73507359950486</v>
      </c>
      <c r="J10" s="40">
        <f>Cell_calc!AD200</f>
        <v>1091.5648163954231</v>
      </c>
    </row>
    <row r="11" spans="1:10" ht="12.75">
      <c r="A11" s="37">
        <f>Cell_calc!B201</f>
        <v>-69</v>
      </c>
      <c r="B11" s="37">
        <f>Cell_calc!C201</f>
        <v>-22</v>
      </c>
      <c r="C11" s="39">
        <f>Cell_calc!D201</f>
        <v>0.184</v>
      </c>
      <c r="D11" s="36">
        <v>202</v>
      </c>
      <c r="E11" s="36" t="s">
        <v>32</v>
      </c>
      <c r="F11" s="39">
        <f>Cell_calc!J201</f>
        <v>779.0169480334048</v>
      </c>
      <c r="G11" s="53">
        <f>Cell_calc!K201</f>
        <v>2116.72845048</v>
      </c>
      <c r="H11" s="40">
        <f>Cell_calc!X201</f>
        <v>1048275.4809131683</v>
      </c>
      <c r="I11" s="40">
        <f>Cell_calc!AA201</f>
        <v>371376.62233401433</v>
      </c>
      <c r="J11" s="40">
        <f>Cell_calc!AD201</f>
        <v>850328.9919720347</v>
      </c>
    </row>
    <row r="12" spans="1:10" ht="12.75">
      <c r="A12" s="37">
        <f>Cell_calc!B202</f>
        <v>-69</v>
      </c>
      <c r="B12" s="37">
        <f>Cell_calc!C202</f>
        <v>-21</v>
      </c>
      <c r="C12" s="39">
        <f>Cell_calc!D202</f>
        <v>0.626</v>
      </c>
      <c r="D12" s="36">
        <v>202</v>
      </c>
      <c r="E12" s="36" t="s">
        <v>32</v>
      </c>
      <c r="F12" s="39">
        <f>Cell_calc!J202</f>
        <v>3984.086676463523</v>
      </c>
      <c r="G12" s="53">
        <f>Cell_calc!K202</f>
        <v>7249.893148959999</v>
      </c>
      <c r="H12" s="40">
        <f>Cell_calc!X202</f>
        <v>5361141.869009065</v>
      </c>
      <c r="I12" s="40">
        <f>Cell_calc!AA202</f>
        <v>1899312.5332204273</v>
      </c>
      <c r="J12" s="40">
        <f>Cell_calc!AD202</f>
        <v>4348794.228519365</v>
      </c>
    </row>
    <row r="13" spans="1:10" ht="12.75">
      <c r="A13" s="37">
        <f>Cell_calc!B203</f>
        <v>-69</v>
      </c>
      <c r="B13" s="37">
        <f>Cell_calc!C203</f>
        <v>-19</v>
      </c>
      <c r="C13" s="39">
        <f>Cell_calc!D203</f>
        <v>0.99</v>
      </c>
      <c r="D13" s="36">
        <v>202</v>
      </c>
      <c r="E13" s="36" t="s">
        <v>32</v>
      </c>
      <c r="F13" s="39">
        <f>Cell_calc!J203</f>
        <v>11772.25611328529</v>
      </c>
      <c r="G13" s="53">
        <f>Cell_calc!K203</f>
        <v>11608.1063406</v>
      </c>
      <c r="H13" s="40">
        <f>Cell_calc!X203</f>
        <v>27334211.282167662</v>
      </c>
      <c r="I13" s="40">
        <f>Cell_calc!AA203</f>
        <v>9683797.098156676</v>
      </c>
      <c r="J13" s="40">
        <f>Cell_calc!AD203</f>
        <v>22172675.741369873</v>
      </c>
    </row>
    <row r="14" spans="1:10" ht="12.75">
      <c r="A14" s="37">
        <f>Cell_calc!B204</f>
        <v>-69</v>
      </c>
      <c r="B14" s="37">
        <f>Cell_calc!C204</f>
        <v>-17</v>
      </c>
      <c r="C14" s="39">
        <f>Cell_calc!D204</f>
        <v>0.978</v>
      </c>
      <c r="D14" s="36">
        <v>202</v>
      </c>
      <c r="E14" s="36" t="s">
        <v>32</v>
      </c>
      <c r="F14" s="39">
        <f>Cell_calc!J204</f>
        <v>689635.0034695719</v>
      </c>
      <c r="G14" s="53">
        <f>Cell_calc!K204</f>
        <v>11594.3164554</v>
      </c>
      <c r="H14" s="40">
        <f>Cell_calc!X204</f>
        <v>1451872236.4164567</v>
      </c>
      <c r="I14" s="40">
        <f>Cell_calc!AA204</f>
        <v>514360411.01636523</v>
      </c>
      <c r="J14" s="40">
        <f>Cell_calc!AD204</f>
        <v>1177714329.6232948</v>
      </c>
    </row>
    <row r="15" spans="1:10" ht="12.75">
      <c r="A15" s="37">
        <f>Cell_calc!B205</f>
        <v>-69</v>
      </c>
      <c r="B15" s="37">
        <f>Cell_calc!C205</f>
        <v>-16</v>
      </c>
      <c r="C15" s="39">
        <f>Cell_calc!D205</f>
        <v>1</v>
      </c>
      <c r="D15" s="36">
        <v>202</v>
      </c>
      <c r="E15" s="36" t="s">
        <v>32</v>
      </c>
      <c r="F15" s="39">
        <f>Cell_calc!J205</f>
        <v>154617.3638038984</v>
      </c>
      <c r="G15" s="53">
        <f>Cell_calc!K205</f>
        <v>11914.619009999999</v>
      </c>
      <c r="H15" s="40">
        <f>Cell_calc!X205</f>
        <v>325512273.36981833</v>
      </c>
      <c r="I15" s="40">
        <f>Cell_calc!AA205</f>
        <v>115320496.19918843</v>
      </c>
      <c r="J15" s="40">
        <f>Cell_calc!AD205</f>
        <v>264045595.19790056</v>
      </c>
    </row>
    <row r="16" spans="1:10" ht="12.75">
      <c r="A16" s="37">
        <f>Cell_calc!B206</f>
        <v>-69</v>
      </c>
      <c r="B16" s="37">
        <f>Cell_calc!C206</f>
        <v>-15</v>
      </c>
      <c r="C16" s="39">
        <f>Cell_calc!D206</f>
        <v>0.974</v>
      </c>
      <c r="D16" s="36">
        <v>202</v>
      </c>
      <c r="E16" s="36" t="s">
        <v>32</v>
      </c>
      <c r="F16" s="39">
        <f>Cell_calc!J206</f>
        <v>14427.313875838165</v>
      </c>
      <c r="G16" s="53">
        <f>Cell_calc!K206</f>
        <v>11659.23755598</v>
      </c>
      <c r="H16" s="40">
        <f>Cell_calc!X206</f>
        <v>30373482.142020572</v>
      </c>
      <c r="I16" s="40">
        <f>Cell_calc!AA206</f>
        <v>10760531.37921334</v>
      </c>
      <c r="J16" s="40">
        <f>Cell_calc!AD206</f>
        <v>24638039.258541346</v>
      </c>
    </row>
    <row r="17" spans="1:10" ht="12.75">
      <c r="A17" s="37">
        <f>Cell_calc!B207</f>
        <v>-69</v>
      </c>
      <c r="B17" s="37">
        <f>Cell_calc!C207</f>
        <v>-14</v>
      </c>
      <c r="C17" s="39">
        <f>Cell_calc!D207</f>
        <v>0.977</v>
      </c>
      <c r="D17" s="36">
        <v>202</v>
      </c>
      <c r="E17" s="36" t="s">
        <v>32</v>
      </c>
      <c r="F17" s="39">
        <f>Cell_calc!J207</f>
        <v>2219.048276875642</v>
      </c>
      <c r="G17" s="53">
        <f>Cell_calc!K207</f>
        <v>11746.149781939997</v>
      </c>
      <c r="H17" s="40">
        <f>Cell_calc!X207</f>
        <v>4671709.771480117</v>
      </c>
      <c r="I17" s="40">
        <f>Cell_calc!AA207</f>
        <v>1655064.7487678935</v>
      </c>
      <c r="J17" s="40">
        <f>Cell_calc!AD207</f>
        <v>3789548.008227853</v>
      </c>
    </row>
    <row r="18" spans="1:10" ht="12.75">
      <c r="A18" s="37">
        <f>Cell_calc!B208</f>
        <v>-69</v>
      </c>
      <c r="B18" s="37">
        <f>Cell_calc!C208</f>
        <v>-11</v>
      </c>
      <c r="C18" s="39">
        <f>Cell_calc!D208</f>
        <v>0.06</v>
      </c>
      <c r="D18" s="36">
        <v>202</v>
      </c>
      <c r="E18" s="36" t="s">
        <v>32</v>
      </c>
      <c r="F18" s="39">
        <f>Cell_calc!J208</f>
        <v>1322.028761617665</v>
      </c>
      <c r="G18" s="53">
        <f>Cell_calc!K208</f>
        <v>729.4356341999999</v>
      </c>
      <c r="H18" s="40">
        <f>Cell_calc!X208</f>
        <v>3608490.3511628658</v>
      </c>
      <c r="I18" s="40">
        <f>Cell_calc!AA208</f>
        <v>1278393.8790329786</v>
      </c>
      <c r="J18" s="40">
        <f>Cell_calc!AD208</f>
        <v>2927096.9499088167</v>
      </c>
    </row>
    <row r="19" spans="1:10" ht="12.75">
      <c r="A19" s="37">
        <f>Cell_calc!B209</f>
        <v>-68</v>
      </c>
      <c r="B19" s="37">
        <f>Cell_calc!C209</f>
        <v>-23</v>
      </c>
      <c r="C19" s="39">
        <f>Cell_calc!D209</f>
        <v>0.754</v>
      </c>
      <c r="D19" s="36">
        <v>202</v>
      </c>
      <c r="E19" s="36" t="s">
        <v>32</v>
      </c>
      <c r="F19" s="39">
        <f>Cell_calc!J209</f>
        <v>2153.0468409703726</v>
      </c>
      <c r="G19" s="53">
        <f>Cell_calc!K209</f>
        <v>8613.032397059998</v>
      </c>
      <c r="H19" s="40">
        <f>Cell_calc!X209</f>
        <v>2897223.505014186</v>
      </c>
      <c r="I19" s="40">
        <f>Cell_calc!AA209</f>
        <v>1026410.6134597338</v>
      </c>
      <c r="J19" s="40">
        <f>Cell_calc!AD209</f>
        <v>2350139.049699345</v>
      </c>
    </row>
    <row r="20" spans="1:10" ht="12.75">
      <c r="A20" s="37">
        <f>Cell_calc!B210</f>
        <v>-68</v>
      </c>
      <c r="B20" s="37">
        <f>Cell_calc!C210</f>
        <v>-22</v>
      </c>
      <c r="C20" s="39">
        <f>Cell_calc!D210</f>
        <v>1</v>
      </c>
      <c r="D20" s="36">
        <v>202</v>
      </c>
      <c r="E20" s="36" t="s">
        <v>32</v>
      </c>
      <c r="F20" s="39">
        <f>Cell_calc!J210</f>
        <v>5091.110760510993</v>
      </c>
      <c r="G20" s="53">
        <f>Cell_calc!K210</f>
        <v>11503.95897</v>
      </c>
      <c r="H20" s="40">
        <f>Cell_calc!X210</f>
        <v>6850796.499780409</v>
      </c>
      <c r="I20" s="40">
        <f>Cell_calc!AA210</f>
        <v>2427058.2596950787</v>
      </c>
      <c r="J20" s="40">
        <f>Cell_calc!AD210</f>
        <v>5557156.480269098</v>
      </c>
    </row>
    <row r="21" spans="1:10" ht="12.75">
      <c r="A21" s="37">
        <f>Cell_calc!B211</f>
        <v>-68</v>
      </c>
      <c r="B21" s="37">
        <f>Cell_calc!C211</f>
        <v>-21</v>
      </c>
      <c r="C21" s="39">
        <f>Cell_calc!D211</f>
        <v>1</v>
      </c>
      <c r="D21" s="36">
        <v>202</v>
      </c>
      <c r="E21" s="36" t="s">
        <v>32</v>
      </c>
      <c r="F21" s="39">
        <f>Cell_calc!J211</f>
        <v>3319.072208630129</v>
      </c>
      <c r="G21" s="53">
        <f>Cell_calc!K211</f>
        <v>11581.298959999998</v>
      </c>
      <c r="H21" s="40">
        <f>Cell_calc!X211</f>
        <v>4466272.55603441</v>
      </c>
      <c r="I21" s="40">
        <f>Cell_calc!AA211</f>
        <v>1582283.7092767567</v>
      </c>
      <c r="J21" s="40">
        <f>Cell_calc!AD211</f>
        <v>3622903.6256164094</v>
      </c>
    </row>
    <row r="22" spans="1:10" ht="12.75">
      <c r="A22" s="37">
        <f>Cell_calc!B212</f>
        <v>-68</v>
      </c>
      <c r="B22" s="37">
        <f>Cell_calc!C212</f>
        <v>-19</v>
      </c>
      <c r="C22" s="39">
        <f>Cell_calc!D212</f>
        <v>1</v>
      </c>
      <c r="D22" s="36">
        <v>202</v>
      </c>
      <c r="E22" s="36" t="s">
        <v>32</v>
      </c>
      <c r="F22" s="39">
        <f>Cell_calc!J212</f>
        <v>63040.37148533735</v>
      </c>
      <c r="G22" s="53">
        <f>Cell_calc!K212</f>
        <v>11725.35994</v>
      </c>
      <c r="H22" s="40">
        <f>Cell_calc!X212</f>
        <v>146374562.0979075</v>
      </c>
      <c r="I22" s="40">
        <f>Cell_calc!AA212</f>
        <v>51856684.10386499</v>
      </c>
      <c r="J22" s="40">
        <f>Cell_calc!AD212</f>
        <v>118734565.58445594</v>
      </c>
    </row>
    <row r="23" spans="1:10" ht="12.75">
      <c r="A23" s="37">
        <f>Cell_calc!B213</f>
        <v>-68</v>
      </c>
      <c r="B23" s="37">
        <f>Cell_calc!C213</f>
        <v>-11</v>
      </c>
      <c r="C23" s="39">
        <f>Cell_calc!D213</f>
        <v>0.523</v>
      </c>
      <c r="D23" s="36">
        <v>202</v>
      </c>
      <c r="E23" s="36" t="s">
        <v>32</v>
      </c>
      <c r="F23" s="39">
        <f>Cell_calc!J213</f>
        <v>4758.103515716226</v>
      </c>
      <c r="G23" s="53">
        <f>Cell_calc!K213</f>
        <v>6358.24727811</v>
      </c>
      <c r="H23" s="40">
        <f>Cell_calc!X213</f>
        <v>12987289.781265443</v>
      </c>
      <c r="I23" s="40">
        <f>Cell_calc!AA213</f>
        <v>4601057.546474215</v>
      </c>
      <c r="J23" s="40">
        <f>Cell_calc!AD213</f>
        <v>10534892.048158962</v>
      </c>
    </row>
    <row r="24" spans="1:10" ht="12.75">
      <c r="A24" s="37">
        <f>Cell_calc!B214</f>
        <v>-67</v>
      </c>
      <c r="B24" s="37">
        <f>Cell_calc!C214</f>
        <v>-23</v>
      </c>
      <c r="C24" s="39">
        <f>Cell_calc!D214</f>
        <v>0.188</v>
      </c>
      <c r="D24" s="36">
        <v>202</v>
      </c>
      <c r="E24" s="36" t="s">
        <v>32</v>
      </c>
      <c r="F24" s="39">
        <f>Cell_calc!J214</f>
        <v>545.0118570965412</v>
      </c>
      <c r="G24" s="53">
        <f>Cell_calc!K214</f>
        <v>2147.5465393199997</v>
      </c>
      <c r="H24" s="40">
        <f>Cell_calc!X214</f>
        <v>733389.1361972743</v>
      </c>
      <c r="I24" s="40">
        <f>Cell_calc!AA214</f>
        <v>259820.61511173015</v>
      </c>
      <c r="J24" s="40">
        <f>Cell_calc!AD214</f>
        <v>594902.8249355055</v>
      </c>
    </row>
    <row r="25" spans="1:10" ht="12.75">
      <c r="A25" s="37">
        <f>Cell_calc!B215</f>
        <v>-67</v>
      </c>
      <c r="B25" s="37">
        <f>Cell_calc!C215</f>
        <v>-22</v>
      </c>
      <c r="C25" s="39">
        <f>Cell_calc!D215</f>
        <v>0.953</v>
      </c>
      <c r="D25" s="36">
        <v>202</v>
      </c>
      <c r="E25" s="36" t="s">
        <v>32</v>
      </c>
      <c r="F25" s="39">
        <f>Cell_calc!J215</f>
        <v>27610.60068703762</v>
      </c>
      <c r="G25" s="53">
        <f>Cell_calc!K215</f>
        <v>10963.27289841</v>
      </c>
      <c r="H25" s="40">
        <f>Cell_calc!X215</f>
        <v>37153897.34019586</v>
      </c>
      <c r="I25" s="40">
        <f>Cell_calc!AA215</f>
        <v>13162655.382082328</v>
      </c>
      <c r="J25" s="40">
        <f>Cell_calc!AD215</f>
        <v>30138104.58067763</v>
      </c>
    </row>
    <row r="26" spans="1:10" ht="12.75">
      <c r="A26" s="37">
        <f>Cell_calc!B216</f>
        <v>-67</v>
      </c>
      <c r="B26" s="37">
        <f>Cell_calc!C216</f>
        <v>-21</v>
      </c>
      <c r="C26" s="39">
        <f>Cell_calc!D216</f>
        <v>1</v>
      </c>
      <c r="D26" s="36">
        <v>202</v>
      </c>
      <c r="E26" s="36" t="s">
        <v>32</v>
      </c>
      <c r="F26" s="39">
        <f>Cell_calc!J216</f>
        <v>36936.80358480338</v>
      </c>
      <c r="G26" s="53">
        <f>Cell_calc!K216</f>
        <v>11581.298959999998</v>
      </c>
      <c r="H26" s="40">
        <f>Cell_calc!X216</f>
        <v>49703598.41207802</v>
      </c>
      <c r="I26" s="40">
        <f>Cell_calc!AA216</f>
        <v>17608686.678471312</v>
      </c>
      <c r="J26" s="40">
        <f>Cell_calc!AD216</f>
        <v>40318038.05838135</v>
      </c>
    </row>
    <row r="27" spans="1:10" ht="12.75">
      <c r="A27" s="37">
        <f>Cell_calc!B217</f>
        <v>-67</v>
      </c>
      <c r="B27" s="37">
        <f>Cell_calc!C217</f>
        <v>-15</v>
      </c>
      <c r="C27" s="39">
        <f>Cell_calc!D217</f>
        <v>1</v>
      </c>
      <c r="D27" s="36">
        <v>202</v>
      </c>
      <c r="E27" s="36" t="s">
        <v>32</v>
      </c>
      <c r="F27" s="39">
        <f>Cell_calc!J217</f>
        <v>7729.16815320948</v>
      </c>
      <c r="G27" s="53">
        <f>Cell_calc!K217</f>
        <v>11970.46977</v>
      </c>
      <c r="H27" s="40">
        <f>Cell_calc!X217</f>
        <v>18424718.328275338</v>
      </c>
      <c r="I27" s="40">
        <f>Cell_calc!AA217</f>
        <v>6527396.457131565</v>
      </c>
      <c r="J27" s="40">
        <f>Cell_calc!AD217</f>
        <v>14945567.695433667</v>
      </c>
    </row>
    <row r="28" spans="1:10" ht="12.75">
      <c r="A28" s="37">
        <f>Cell_calc!B218</f>
        <v>-67</v>
      </c>
      <c r="B28" s="37">
        <f>Cell_calc!C218</f>
        <v>-14</v>
      </c>
      <c r="C28" s="39">
        <f>Cell_calc!D218</f>
        <v>1</v>
      </c>
      <c r="D28" s="36">
        <v>202</v>
      </c>
      <c r="E28" s="36" t="s">
        <v>32</v>
      </c>
      <c r="F28" s="39">
        <f>Cell_calc!J218</f>
        <v>7500.163171053319</v>
      </c>
      <c r="G28" s="53">
        <f>Cell_calc!K218</f>
        <v>12022.671219999998</v>
      </c>
      <c r="H28" s="40">
        <f>Cell_calc!X218</f>
        <v>17878818.40627055</v>
      </c>
      <c r="I28" s="40">
        <f>Cell_calc!AA218</f>
        <v>6333998.373461864</v>
      </c>
      <c r="J28" s="40">
        <f>Cell_calc!AD218</f>
        <v>14502750.383717496</v>
      </c>
    </row>
    <row r="29" spans="1:10" ht="12.75">
      <c r="A29" s="37">
        <f>Cell_calc!B219</f>
        <v>-67</v>
      </c>
      <c r="B29" s="37">
        <f>Cell_calc!C219</f>
        <v>-10</v>
      </c>
      <c r="C29" s="39">
        <f>Cell_calc!D219</f>
        <v>0.106</v>
      </c>
      <c r="D29" s="36">
        <v>202</v>
      </c>
      <c r="E29" s="36" t="s">
        <v>32</v>
      </c>
      <c r="F29" s="39">
        <f>Cell_calc!J219</f>
        <v>136.00295883510017</v>
      </c>
      <c r="G29" s="53">
        <f>Cell_calc!K219</f>
        <v>1292.6413906</v>
      </c>
      <c r="H29" s="40">
        <f>Cell_calc!X219</f>
        <v>371221.3976990542</v>
      </c>
      <c r="I29" s="40">
        <f>Cell_calc!AA219</f>
        <v>131514.04504423984</v>
      </c>
      <c r="J29" s="40">
        <f>Cell_calc!AD219</f>
        <v>301123.438114674</v>
      </c>
    </row>
    <row r="30" spans="1:10" ht="12.75">
      <c r="A30" s="37">
        <f>Cell_calc!B220</f>
        <v>-66</v>
      </c>
      <c r="B30" s="37">
        <f>Cell_calc!C220</f>
        <v>-15</v>
      </c>
      <c r="C30" s="39">
        <f>Cell_calc!D220</f>
        <v>1</v>
      </c>
      <c r="D30" s="36">
        <v>202</v>
      </c>
      <c r="E30" s="36" t="s">
        <v>32</v>
      </c>
      <c r="F30" s="39">
        <f>Cell_calc!J220</f>
        <v>7070.153815912929</v>
      </c>
      <c r="G30" s="53">
        <f>Cell_calc!K220</f>
        <v>11970.46977</v>
      </c>
      <c r="H30" s="40">
        <f>Cell_calc!X220</f>
        <v>16853766.1509777</v>
      </c>
      <c r="I30" s="40">
        <f>Cell_calc!AA220</f>
        <v>5970849.133383383</v>
      </c>
      <c r="J30" s="40">
        <f>Cell_calc!AD220</f>
        <v>13671259.361717692</v>
      </c>
    </row>
    <row r="31" spans="1:10" ht="12.75">
      <c r="A31" s="37">
        <f>Cell_calc!B221</f>
        <v>-66</v>
      </c>
      <c r="B31" s="37">
        <f>Cell_calc!C221</f>
        <v>-14</v>
      </c>
      <c r="C31" s="39">
        <f>Cell_calc!D221</f>
        <v>1</v>
      </c>
      <c r="D31" s="36">
        <v>202</v>
      </c>
      <c r="E31" s="36" t="s">
        <v>32</v>
      </c>
      <c r="F31" s="39">
        <f>Cell_calc!J221</f>
        <v>7236.157427432242</v>
      </c>
      <c r="G31" s="53">
        <f>Cell_calc!K221</f>
        <v>12022.671219999998</v>
      </c>
      <c r="H31" s="40">
        <f>Cell_calc!X221</f>
        <v>17249483.998369824</v>
      </c>
      <c r="I31" s="40">
        <f>Cell_calc!AA221</f>
        <v>6111041.630716006</v>
      </c>
      <c r="J31" s="40">
        <f>Cell_calc!AD221</f>
        <v>13992253.57021064</v>
      </c>
    </row>
    <row r="32" spans="1:10" ht="12.75">
      <c r="A32" s="37">
        <f>Cell_calc!B222</f>
        <v>-66</v>
      </c>
      <c r="B32" s="37">
        <f>Cell_calc!C222</f>
        <v>-13</v>
      </c>
      <c r="C32" s="39">
        <f>Cell_calc!D222</f>
        <v>1.002</v>
      </c>
      <c r="D32" s="36">
        <v>202</v>
      </c>
      <c r="E32" s="36" t="s">
        <v>32</v>
      </c>
      <c r="F32" s="39">
        <f>Cell_calc!J222</f>
        <v>6635.144351991837</v>
      </c>
      <c r="G32" s="53">
        <f>Cell_calc!K222</f>
        <v>12095.36321154</v>
      </c>
      <c r="H32" s="40">
        <f>Cell_calc!X222</f>
        <v>15816794.683414012</v>
      </c>
      <c r="I32" s="40">
        <f>Cell_calc!AA222</f>
        <v>5603477.227722595</v>
      </c>
      <c r="J32" s="40">
        <f>Cell_calc!AD222</f>
        <v>12830099.839462077</v>
      </c>
    </row>
    <row r="33" spans="1:10" ht="12.75">
      <c r="A33" s="37">
        <f>Cell_calc!B223</f>
        <v>-66</v>
      </c>
      <c r="B33" s="37">
        <f>Cell_calc!C223</f>
        <v>-12</v>
      </c>
      <c r="C33" s="39">
        <f>Cell_calc!D223</f>
        <v>0.76</v>
      </c>
      <c r="D33" s="36">
        <v>202</v>
      </c>
      <c r="E33" s="36" t="s">
        <v>32</v>
      </c>
      <c r="F33" s="39">
        <f>Cell_calc!J223</f>
        <v>40965.891240293226</v>
      </c>
      <c r="G33" s="53">
        <f>Cell_calc!K223</f>
        <v>9208.2204732</v>
      </c>
      <c r="H33" s="40">
        <f>Cell_calc!X223</f>
        <v>97654106.13504973</v>
      </c>
      <c r="I33" s="40">
        <f>Cell_calc!AA223</f>
        <v>34596299.1158487</v>
      </c>
      <c r="J33" s="40">
        <f>Cell_calc!AD223</f>
        <v>79214022.59586495</v>
      </c>
    </row>
    <row r="34" spans="1:10" ht="12.75">
      <c r="A34" s="37">
        <f>Cell_calc!B224</f>
        <v>-66</v>
      </c>
      <c r="B34" s="37">
        <f>Cell_calc!C224</f>
        <v>-10</v>
      </c>
      <c r="C34" s="39">
        <f>Cell_calc!D224</f>
        <v>0.156</v>
      </c>
      <c r="D34" s="36">
        <v>202</v>
      </c>
      <c r="E34" s="36" t="s">
        <v>32</v>
      </c>
      <c r="F34" s="39">
        <f>Cell_calc!J224</f>
        <v>189.00411191054363</v>
      </c>
      <c r="G34" s="53">
        <f>Cell_calc!K224</f>
        <v>1902.3778956</v>
      </c>
      <c r="H34" s="40">
        <f>Cell_calc!X224</f>
        <v>515888.5600376563</v>
      </c>
      <c r="I34" s="40">
        <f>Cell_calc!AA224</f>
        <v>182765.84201000977</v>
      </c>
      <c r="J34" s="40">
        <f>Cell_calc!AD224</f>
        <v>418473.0132623043</v>
      </c>
    </row>
    <row r="35" spans="1:10" ht="12.75">
      <c r="A35" s="37">
        <f>Cell_calc!B225</f>
        <v>-65</v>
      </c>
      <c r="B35" s="37">
        <f>Cell_calc!C225</f>
        <v>-23</v>
      </c>
      <c r="C35" s="39">
        <f>Cell_calc!D225</f>
        <v>0.356</v>
      </c>
      <c r="D35" s="36">
        <v>202</v>
      </c>
      <c r="E35" s="36" t="s">
        <v>32</v>
      </c>
      <c r="F35" s="39">
        <f>Cell_calc!J225</f>
        <v>34926.7598549611</v>
      </c>
      <c r="G35" s="53">
        <f>Cell_calc!K225</f>
        <v>4066.630680839999</v>
      </c>
      <c r="H35" s="40">
        <f>Cell_calc!X225</f>
        <v>94976191.5378343</v>
      </c>
      <c r="I35" s="40">
        <f>Cell_calc!AA225</f>
        <v>33647583.9201575</v>
      </c>
      <c r="J35" s="40">
        <f>Cell_calc!AD225</f>
        <v>77041780.22112794</v>
      </c>
    </row>
    <row r="36" spans="1:10" ht="12.75">
      <c r="A36" s="37">
        <f>Cell_calc!B226</f>
        <v>-65</v>
      </c>
      <c r="B36" s="37">
        <f>Cell_calc!C226</f>
        <v>-15</v>
      </c>
      <c r="C36" s="39">
        <f>Cell_calc!D226</f>
        <v>1</v>
      </c>
      <c r="D36" s="36">
        <v>202</v>
      </c>
      <c r="E36" s="36" t="s">
        <v>32</v>
      </c>
      <c r="F36" s="39">
        <f>Cell_calc!J226</f>
        <v>49532.07760339226</v>
      </c>
      <c r="G36" s="53">
        <f>Cell_calc!K226</f>
        <v>11970.46977</v>
      </c>
      <c r="H36" s="40">
        <f>Cell_calc!X226</f>
        <v>118074100.59746486</v>
      </c>
      <c r="I36" s="40">
        <f>Cell_calc!AA226</f>
        <v>41830569.79145861</v>
      </c>
      <c r="J36" s="40">
        <f>Cell_calc!AD226</f>
        <v>95778097.23412149</v>
      </c>
    </row>
    <row r="37" spans="1:10" ht="12.75">
      <c r="A37" s="37">
        <f>Cell_calc!B227</f>
        <v>-65</v>
      </c>
      <c r="B37" s="37">
        <f>Cell_calc!C227</f>
        <v>-14</v>
      </c>
      <c r="C37" s="39">
        <f>Cell_calc!D227</f>
        <v>1</v>
      </c>
      <c r="D37" s="36">
        <v>202</v>
      </c>
      <c r="E37" s="36" t="s">
        <v>32</v>
      </c>
      <c r="F37" s="39">
        <f>Cell_calc!J227</f>
        <v>6680.145331018156</v>
      </c>
      <c r="G37" s="53">
        <f>Cell_calc!K227</f>
        <v>12022.671219999998</v>
      </c>
      <c r="H37" s="40">
        <f>Cell_calc!X227</f>
        <v>15924067.593851633</v>
      </c>
      <c r="I37" s="40">
        <f>Cell_calc!AA227</f>
        <v>5641481.217963366</v>
      </c>
      <c r="J37" s="40">
        <f>Cell_calc!AD227</f>
        <v>12917116.341764381</v>
      </c>
    </row>
    <row r="38" spans="1:10" ht="12.75">
      <c r="A38" s="37">
        <f>Cell_calc!B228</f>
        <v>-65</v>
      </c>
      <c r="B38" s="37">
        <f>Cell_calc!C228</f>
        <v>-13</v>
      </c>
      <c r="C38" s="39">
        <f>Cell_calc!D228</f>
        <v>0.703</v>
      </c>
      <c r="D38" s="36">
        <v>202</v>
      </c>
      <c r="E38" s="36" t="s">
        <v>32</v>
      </c>
      <c r="F38" s="39">
        <f>Cell_calc!J228</f>
        <v>4751.103363423243</v>
      </c>
      <c r="G38" s="53">
        <f>Cell_calc!K228</f>
        <v>8486.06820131</v>
      </c>
      <c r="H38" s="40">
        <f>Cell_calc!X228</f>
        <v>11325635.49975885</v>
      </c>
      <c r="I38" s="40">
        <f>Cell_calc!AA228</f>
        <v>4012376.8363089757</v>
      </c>
      <c r="J38" s="40">
        <f>Cell_calc!AD228</f>
        <v>9187008.943072243</v>
      </c>
    </row>
    <row r="39" spans="1:10" ht="12.75">
      <c r="A39" s="37">
        <f>Cell_calc!B229</f>
        <v>-64</v>
      </c>
      <c r="B39" s="37">
        <f>Cell_calc!C229</f>
        <v>-23</v>
      </c>
      <c r="C39" s="39">
        <f>Cell_calc!D229</f>
        <v>0.003</v>
      </c>
      <c r="D39" s="36">
        <v>202</v>
      </c>
      <c r="E39" s="36" t="s">
        <v>32</v>
      </c>
      <c r="F39" s="39">
        <f>Cell_calc!J229</f>
        <v>381.0082890895086</v>
      </c>
      <c r="G39" s="53">
        <f>Cell_calc!K229</f>
        <v>34.26935966999999</v>
      </c>
      <c r="H39" s="40">
        <f>Cell_calc!X229</f>
        <v>1036074.2419949283</v>
      </c>
      <c r="I39" s="40">
        <f>Cell_calc!AA229</f>
        <v>367054.04207696294</v>
      </c>
      <c r="J39" s="40">
        <f>Cell_calc!AD229</f>
        <v>840431.7203301194</v>
      </c>
    </row>
    <row r="40" spans="1:10" ht="12.75">
      <c r="A40" s="37">
        <f>Cell_calc!B230</f>
        <v>-64</v>
      </c>
      <c r="B40" s="37">
        <f>Cell_calc!C230</f>
        <v>-22</v>
      </c>
      <c r="C40" s="39">
        <f>Cell_calc!D230</f>
        <v>1</v>
      </c>
      <c r="D40" s="36">
        <v>202</v>
      </c>
      <c r="E40" s="36" t="s">
        <v>32</v>
      </c>
      <c r="F40" s="39">
        <f>Cell_calc!J230</f>
        <v>45111.981441251504</v>
      </c>
      <c r="G40" s="53">
        <f>Cell_calc!K230</f>
        <v>11503.95897</v>
      </c>
      <c r="H40" s="40">
        <f>Cell_calc!X230</f>
        <v>122672821.86517905</v>
      </c>
      <c r="I40" s="40">
        <f>Cell_calc!AA230</f>
        <v>43459776.619773954</v>
      </c>
      <c r="J40" s="40">
        <f>Cell_calc!AD230</f>
        <v>99508439.20160635</v>
      </c>
    </row>
    <row r="41" spans="1:10" ht="12.75">
      <c r="A41" s="37">
        <f>Cell_calc!B231</f>
        <v>-64</v>
      </c>
      <c r="B41" s="37">
        <f>Cell_calc!C231</f>
        <v>-19</v>
      </c>
      <c r="C41" s="39">
        <f>Cell_calc!D231</f>
        <v>1</v>
      </c>
      <c r="D41" s="36">
        <v>202</v>
      </c>
      <c r="E41" s="36" t="s">
        <v>32</v>
      </c>
      <c r="F41" s="39">
        <f>Cell_calc!J231</f>
        <v>166846.62985973986</v>
      </c>
      <c r="G41" s="53">
        <f>Cell_calc!K231</f>
        <v>11725.35994</v>
      </c>
      <c r="H41" s="40">
        <f>Cell_calc!X231</f>
        <v>523739903.07956886</v>
      </c>
      <c r="I41" s="40">
        <f>Cell_calc!AA231</f>
        <v>185547367.77569035</v>
      </c>
      <c r="J41" s="40">
        <f>Cell_calc!AD231</f>
        <v>424841782.47995347</v>
      </c>
    </row>
    <row r="42" spans="1:10" ht="12.75">
      <c r="A42" s="37">
        <f>Cell_calc!B232</f>
        <v>-64</v>
      </c>
      <c r="B42" s="37">
        <f>Cell_calc!C232</f>
        <v>-18</v>
      </c>
      <c r="C42" s="39">
        <f>Cell_calc!D232</f>
        <v>1</v>
      </c>
      <c r="D42" s="36">
        <v>202</v>
      </c>
      <c r="E42" s="36" t="s">
        <v>32</v>
      </c>
      <c r="F42" s="39">
        <f>Cell_calc!J232</f>
        <v>553325.0379553366</v>
      </c>
      <c r="G42" s="53">
        <f>Cell_calc!K232</f>
        <v>11792.03949</v>
      </c>
      <c r="H42" s="40">
        <f>Cell_calc!X232</f>
        <v>1736914925.9643226</v>
      </c>
      <c r="I42" s="40">
        <f>Cell_calc!AA232</f>
        <v>615343590.7174442</v>
      </c>
      <c r="J42" s="40">
        <f>Cell_calc!AD232</f>
        <v>1408932236.8294172</v>
      </c>
    </row>
    <row r="43" spans="1:10" ht="12.75">
      <c r="A43" s="37">
        <f>Cell_calc!B233</f>
        <v>-64</v>
      </c>
      <c r="B43" s="37">
        <f>Cell_calc!C233</f>
        <v>-17</v>
      </c>
      <c r="C43" s="39">
        <f>Cell_calc!D233</f>
        <v>1</v>
      </c>
      <c r="D43" s="36">
        <v>202</v>
      </c>
      <c r="E43" s="36" t="s">
        <v>32</v>
      </c>
      <c r="F43" s="39">
        <f>Cell_calc!J233</f>
        <v>88386.922916473</v>
      </c>
      <c r="G43" s="53">
        <f>Cell_calc!K233</f>
        <v>11855.1293</v>
      </c>
      <c r="H43" s="40">
        <f>Cell_calc!X233</f>
        <v>277450964.8812818</v>
      </c>
      <c r="I43" s="40">
        <f>Cell_calc!AA233</f>
        <v>98293629.94464493</v>
      </c>
      <c r="J43" s="40">
        <f>Cell_calc!AD233</f>
        <v>225059732.4699909</v>
      </c>
    </row>
    <row r="44" spans="1:10" ht="12.75">
      <c r="A44" s="37">
        <f>Cell_calc!B234</f>
        <v>-64</v>
      </c>
      <c r="B44" s="37">
        <f>Cell_calc!C234</f>
        <v>-14</v>
      </c>
      <c r="C44" s="39">
        <f>Cell_calc!D234</f>
        <v>1</v>
      </c>
      <c r="D44" s="36">
        <v>202</v>
      </c>
      <c r="E44" s="36" t="s">
        <v>32</v>
      </c>
      <c r="F44" s="39">
        <f>Cell_calc!J234</f>
        <v>5760.125315368949</v>
      </c>
      <c r="G44" s="53">
        <f>Cell_calc!K234</f>
        <v>12022.671219999998</v>
      </c>
      <c r="H44" s="40">
        <f>Cell_calc!X234</f>
        <v>13730932.536015779</v>
      </c>
      <c r="I44" s="40">
        <f>Cell_calc!AA234</f>
        <v>4864510.750818711</v>
      </c>
      <c r="J44" s="40">
        <f>Cell_calc!AD234</f>
        <v>11138112.294695035</v>
      </c>
    </row>
    <row r="45" spans="1:10" ht="12.75">
      <c r="A45" s="37">
        <f>Cell_calc!B235</f>
        <v>-64</v>
      </c>
      <c r="B45" s="37">
        <f>Cell_calc!C235</f>
        <v>-13</v>
      </c>
      <c r="C45" s="39">
        <f>Cell_calc!D235</f>
        <v>0.411</v>
      </c>
      <c r="D45" s="36">
        <v>202</v>
      </c>
      <c r="E45" s="36" t="s">
        <v>32</v>
      </c>
      <c r="F45" s="39">
        <f>Cell_calc!J235</f>
        <v>2363.0514097598657</v>
      </c>
      <c r="G45" s="53">
        <f>Cell_calc!K235</f>
        <v>4961.271736469999</v>
      </c>
      <c r="H45" s="40">
        <f>Cell_calc!X235</f>
        <v>5633019.719202307</v>
      </c>
      <c r="I45" s="40">
        <f>Cell_calc!AA235</f>
        <v>1995631.7541987177</v>
      </c>
      <c r="J45" s="40">
        <f>Cell_calc!AD235</f>
        <v>4569333.220896591</v>
      </c>
    </row>
    <row r="46" spans="1:10" ht="12.75">
      <c r="A46" s="37">
        <f>Cell_calc!B236</f>
        <v>-63</v>
      </c>
      <c r="B46" s="37">
        <f>Cell_calc!C236</f>
        <v>-23</v>
      </c>
      <c r="C46" s="39">
        <f>Cell_calc!D236</f>
        <v>0.039</v>
      </c>
      <c r="D46" s="36">
        <v>202</v>
      </c>
      <c r="E46" s="36" t="s">
        <v>32</v>
      </c>
      <c r="F46" s="39">
        <f>Cell_calc!J236</f>
        <v>1854.0403358843805</v>
      </c>
      <c r="G46" s="53">
        <f>Cell_calc!K236</f>
        <v>445.5016757099999</v>
      </c>
      <c r="H46" s="40">
        <f>Cell_calc!X236</f>
        <v>5041684.106715479</v>
      </c>
      <c r="I46" s="40">
        <f>Cell_calc!AA236</f>
        <v>1786136.9921540406</v>
      </c>
      <c r="J46" s="40">
        <f>Cell_calc!AD236</f>
        <v>4089659.86743318</v>
      </c>
    </row>
    <row r="47" spans="1:10" ht="12.75">
      <c r="A47" s="37">
        <f>Cell_calc!B237</f>
        <v>-63</v>
      </c>
      <c r="B47" s="37">
        <f>Cell_calc!C237</f>
        <v>-22</v>
      </c>
      <c r="C47" s="39">
        <f>Cell_calc!D237</f>
        <v>0.598</v>
      </c>
      <c r="D47" s="36">
        <v>202</v>
      </c>
      <c r="E47" s="36" t="s">
        <v>32</v>
      </c>
      <c r="F47" s="39">
        <f>Cell_calc!J237</f>
        <v>27237.592571997233</v>
      </c>
      <c r="G47" s="53">
        <f>Cell_calc!K237</f>
        <v>6879.367464059999</v>
      </c>
      <c r="H47" s="40">
        <f>Cell_calc!X237</f>
        <v>74067071.20529097</v>
      </c>
      <c r="I47" s="40">
        <f>Cell_calc!AA237</f>
        <v>26240028.72454131</v>
      </c>
      <c r="J47" s="40">
        <f>Cell_calc!AD237</f>
        <v>60080941.644701995</v>
      </c>
    </row>
    <row r="48" spans="1:10" ht="12.75">
      <c r="A48" s="37">
        <f>Cell_calc!B238</f>
        <v>-63</v>
      </c>
      <c r="B48" s="37">
        <f>Cell_calc!C238</f>
        <v>-20</v>
      </c>
      <c r="C48" s="39">
        <f>Cell_calc!D238</f>
        <v>1</v>
      </c>
      <c r="D48" s="36">
        <v>202</v>
      </c>
      <c r="E48" s="36" t="s">
        <v>32</v>
      </c>
      <c r="F48" s="39">
        <f>Cell_calc!J238</f>
        <v>12672.275693811687</v>
      </c>
      <c r="G48" s="53">
        <f>Cell_calc!K238</f>
        <v>11655.101009999998</v>
      </c>
      <c r="H48" s="40">
        <f>Cell_calc!X238</f>
        <v>39778906.22815639</v>
      </c>
      <c r="I48" s="40">
        <f>Cell_calc!AA238</f>
        <v>14092627.466861349</v>
      </c>
      <c r="J48" s="40">
        <f>Cell_calc!AD238</f>
        <v>32267431.46302794</v>
      </c>
    </row>
    <row r="49" spans="1:10" ht="12.75">
      <c r="A49" s="37">
        <f>Cell_calc!B239</f>
        <v>-63</v>
      </c>
      <c r="B49" s="37">
        <f>Cell_calc!C239</f>
        <v>-19</v>
      </c>
      <c r="C49" s="39">
        <f>Cell_calc!D239</f>
        <v>1</v>
      </c>
      <c r="D49" s="36">
        <v>202</v>
      </c>
      <c r="E49" s="36" t="s">
        <v>32</v>
      </c>
      <c r="F49" s="39">
        <f>Cell_calc!J239</f>
        <v>12808.278652646788</v>
      </c>
      <c r="G49" s="53">
        <f>Cell_calc!K239</f>
        <v>11725.35994</v>
      </c>
      <c r="H49" s="40">
        <f>Cell_calc!X239</f>
        <v>40205826.30762524</v>
      </c>
      <c r="I49" s="40">
        <f>Cell_calc!AA239</f>
        <v>14243874.100028422</v>
      </c>
      <c r="J49" s="40">
        <f>Cell_calc!AD239</f>
        <v>32613735.96736599</v>
      </c>
    </row>
    <row r="50" spans="1:10" ht="12.75">
      <c r="A50" s="37">
        <f>Cell_calc!B240</f>
        <v>-63</v>
      </c>
      <c r="B50" s="37">
        <f>Cell_calc!C240</f>
        <v>-18</v>
      </c>
      <c r="C50" s="39">
        <f>Cell_calc!D240</f>
        <v>1</v>
      </c>
      <c r="D50" s="36">
        <v>202</v>
      </c>
      <c r="E50" s="36" t="s">
        <v>32</v>
      </c>
      <c r="F50" s="39">
        <f>Cell_calc!J240</f>
        <v>208244.53049868575</v>
      </c>
      <c r="G50" s="53">
        <f>Cell_calc!K240</f>
        <v>11792.03949</v>
      </c>
      <c r="H50" s="40">
        <f>Cell_calc!X240</f>
        <v>653689980.504363</v>
      </c>
      <c r="I50" s="40">
        <f>Cell_calc!AA240</f>
        <v>231585285.9611117</v>
      </c>
      <c r="J50" s="40">
        <f>Cell_calc!AD240</f>
        <v>530253308.70114726</v>
      </c>
    </row>
    <row r="51" spans="1:10" ht="12.75">
      <c r="A51" s="37">
        <f>Cell_calc!B241</f>
        <v>-63</v>
      </c>
      <c r="B51" s="37">
        <f>Cell_calc!C241</f>
        <v>-17</v>
      </c>
      <c r="C51" s="39">
        <f>Cell_calc!D241</f>
        <v>1</v>
      </c>
      <c r="D51" s="36">
        <v>202</v>
      </c>
      <c r="E51" s="36" t="s">
        <v>32</v>
      </c>
      <c r="F51" s="39">
        <f>Cell_calc!J241</f>
        <v>15702.341614917228</v>
      </c>
      <c r="G51" s="53">
        <f>Cell_calc!K241</f>
        <v>11855.1293</v>
      </c>
      <c r="H51" s="40">
        <f>Cell_calc!X241</f>
        <v>49290434.46926386</v>
      </c>
      <c r="I51" s="40">
        <f>Cell_calc!AA241</f>
        <v>17462313.48521598</v>
      </c>
      <c r="J51" s="40">
        <f>Cell_calc!AD241</f>
        <v>39982892.11114778</v>
      </c>
    </row>
    <row r="52" spans="1:10" ht="12.75">
      <c r="A52" s="37">
        <f>Cell_calc!B242</f>
        <v>-63</v>
      </c>
      <c r="B52" s="37">
        <f>Cell_calc!C242</f>
        <v>-16</v>
      </c>
      <c r="C52" s="39">
        <f>Cell_calc!D242</f>
        <v>1</v>
      </c>
      <c r="D52" s="36">
        <v>202</v>
      </c>
      <c r="E52" s="36" t="s">
        <v>32</v>
      </c>
      <c r="F52" s="39">
        <f>Cell_calc!J242</f>
        <v>11338.246671120338</v>
      </c>
      <c r="G52" s="53">
        <f>Cell_calc!K242</f>
        <v>11914.619009999999</v>
      </c>
      <c r="H52" s="40">
        <f>Cell_calc!X242</f>
        <v>35591322.50748399</v>
      </c>
      <c r="I52" s="40">
        <f>Cell_calc!AA242</f>
        <v>12609075.932707857</v>
      </c>
      <c r="J52" s="40">
        <f>Cell_calc!AD242</f>
        <v>28870591.69253557</v>
      </c>
    </row>
    <row r="53" spans="1:10" ht="12.75">
      <c r="A53" s="37">
        <f>Cell_calc!B243</f>
        <v>-63</v>
      </c>
      <c r="B53" s="37">
        <f>Cell_calc!C243</f>
        <v>-13</v>
      </c>
      <c r="C53" s="39">
        <f>Cell_calc!D243</f>
        <v>0.021</v>
      </c>
      <c r="D53" s="36">
        <v>202</v>
      </c>
      <c r="E53" s="36" t="s">
        <v>32</v>
      </c>
      <c r="F53" s="39">
        <f>Cell_calc!J243</f>
        <v>129.0028065421171</v>
      </c>
      <c r="G53" s="53">
        <f>Cell_calc!K243</f>
        <v>253.49563617</v>
      </c>
      <c r="H53" s="40">
        <f>Cell_calc!X243</f>
        <v>307515.6765878534</v>
      </c>
      <c r="I53" s="40">
        <f>Cell_calc!AA243</f>
        <v>108944.77202354405</v>
      </c>
      <c r="J53" s="40">
        <f>Cell_calc!AD243</f>
        <v>249447.3065999409</v>
      </c>
    </row>
    <row r="54" spans="1:10" ht="12.75">
      <c r="A54" s="37">
        <f>Cell_calc!B244</f>
        <v>-62</v>
      </c>
      <c r="B54" s="37">
        <f>Cell_calc!C244</f>
        <v>-21</v>
      </c>
      <c r="C54" s="39">
        <f>Cell_calc!D244</f>
        <v>0.013</v>
      </c>
      <c r="D54" s="36">
        <v>202</v>
      </c>
      <c r="E54" s="36" t="s">
        <v>32</v>
      </c>
      <c r="F54" s="39">
        <f>Cell_calc!J244</f>
        <v>166.00361151931347</v>
      </c>
      <c r="G54" s="53">
        <f>Cell_calc!K244</f>
        <v>150.55688647999997</v>
      </c>
      <c r="H54" s="40">
        <f>Cell_calc!X244</f>
        <v>521093.6264105083</v>
      </c>
      <c r="I54" s="40">
        <f>Cell_calc!AA244</f>
        <v>184609.86107157386</v>
      </c>
      <c r="J54" s="40">
        <f>Cell_calc!AD244</f>
        <v>422695.20382438746</v>
      </c>
    </row>
    <row r="55" spans="1:10" ht="12.75">
      <c r="A55" s="37">
        <f>Cell_calc!B245</f>
        <v>-62</v>
      </c>
      <c r="B55" s="37">
        <f>Cell_calc!C245</f>
        <v>-20</v>
      </c>
      <c r="C55" s="39">
        <f>Cell_calc!D245</f>
        <v>0.667</v>
      </c>
      <c r="D55" s="36">
        <v>202</v>
      </c>
      <c r="E55" s="36" t="s">
        <v>32</v>
      </c>
      <c r="F55" s="39">
        <f>Cell_calc!J245</f>
        <v>8387.182468749892</v>
      </c>
      <c r="G55" s="53">
        <f>Cell_calc!K245</f>
        <v>7773.952373669999</v>
      </c>
      <c r="H55" s="40">
        <f>Cell_calc!X245</f>
        <v>26327784.606656224</v>
      </c>
      <c r="I55" s="40">
        <f>Cell_calc!AA245</f>
        <v>9327246.414501747</v>
      </c>
      <c r="J55" s="40">
        <f>Cell_calc!AD245</f>
        <v>21356293.219729748</v>
      </c>
    </row>
    <row r="56" spans="1:10" ht="12.75">
      <c r="A56" s="37">
        <f>Cell_calc!B246</f>
        <v>-62</v>
      </c>
      <c r="B56" s="37">
        <f>Cell_calc!C246</f>
        <v>-19</v>
      </c>
      <c r="C56" s="39">
        <f>Cell_calc!D246</f>
        <v>1</v>
      </c>
      <c r="D56" s="36">
        <v>202</v>
      </c>
      <c r="E56" s="36" t="s">
        <v>32</v>
      </c>
      <c r="F56" s="39">
        <f>Cell_calc!J246</f>
        <v>13025.283373729264</v>
      </c>
      <c r="G56" s="53">
        <f>Cell_calc!K246</f>
        <v>11725.35994</v>
      </c>
      <c r="H56" s="40">
        <f>Cell_calc!X246</f>
        <v>40887014.96383657</v>
      </c>
      <c r="I56" s="40">
        <f>Cell_calc!AA246</f>
        <v>14485201.44853765</v>
      </c>
      <c r="J56" s="40">
        <f>Cell_calc!AD246</f>
        <v>33166295.360317156</v>
      </c>
    </row>
    <row r="57" spans="1:10" ht="12.75">
      <c r="A57" s="37">
        <f>Cell_calc!B247</f>
        <v>-62</v>
      </c>
      <c r="B57" s="37">
        <f>Cell_calc!C247</f>
        <v>-18</v>
      </c>
      <c r="C57" s="39">
        <f>Cell_calc!D247</f>
        <v>1</v>
      </c>
      <c r="D57" s="36">
        <v>202</v>
      </c>
      <c r="E57" s="36" t="s">
        <v>32</v>
      </c>
      <c r="F57" s="39">
        <f>Cell_calc!J247</f>
        <v>13129.28563636787</v>
      </c>
      <c r="G57" s="53">
        <f>Cell_calc!K247</f>
        <v>11792.03949</v>
      </c>
      <c r="H57" s="40">
        <f>Cell_calc!X247</f>
        <v>41213483.25990098</v>
      </c>
      <c r="I57" s="40">
        <f>Cell_calc!AA247</f>
        <v>14600860.638606586</v>
      </c>
      <c r="J57" s="40">
        <f>Cell_calc!AD247</f>
        <v>33431116.45186978</v>
      </c>
    </row>
    <row r="58" spans="1:10" ht="12.75">
      <c r="A58" s="37">
        <f>Cell_calc!B248</f>
        <v>-62</v>
      </c>
      <c r="B58" s="37">
        <f>Cell_calc!C248</f>
        <v>-17</v>
      </c>
      <c r="C58" s="39">
        <f>Cell_calc!D248</f>
        <v>1</v>
      </c>
      <c r="D58" s="36">
        <v>202</v>
      </c>
      <c r="E58" s="36" t="s">
        <v>32</v>
      </c>
      <c r="F58" s="39">
        <f>Cell_calc!J248</f>
        <v>10500.228439474646</v>
      </c>
      <c r="G58" s="53">
        <f>Cell_calc!K248</f>
        <v>11855.1293</v>
      </c>
      <c r="H58" s="40">
        <f>Cell_calc!X248</f>
        <v>32960741.429580342</v>
      </c>
      <c r="I58" s="40">
        <f>Cell_calc!AA248</f>
        <v>11677129.766575456</v>
      </c>
      <c r="J58" s="40">
        <f>Cell_calc!AD248</f>
        <v>26736744.82021728</v>
      </c>
    </row>
    <row r="59" spans="1:10" ht="12.75">
      <c r="A59" s="37">
        <f>Cell_calc!B249</f>
        <v>-62</v>
      </c>
      <c r="B59" s="37">
        <f>Cell_calc!C249</f>
        <v>-16</v>
      </c>
      <c r="C59" s="39">
        <f>Cell_calc!D249</f>
        <v>1</v>
      </c>
      <c r="D59" s="36">
        <v>202</v>
      </c>
      <c r="E59" s="36" t="s">
        <v>32</v>
      </c>
      <c r="F59" s="39">
        <f>Cell_calc!J249</f>
        <v>11391.247824195782</v>
      </c>
      <c r="G59" s="53">
        <f>Cell_calc!K249</f>
        <v>11914.619009999999</v>
      </c>
      <c r="H59" s="40">
        <f>Cell_calc!X249</f>
        <v>35757695.773747586</v>
      </c>
      <c r="I59" s="40">
        <f>Cell_calc!AA249</f>
        <v>12668017.635339143</v>
      </c>
      <c r="J59" s="40">
        <f>Cell_calc!AD249</f>
        <v>29005548.59496143</v>
      </c>
    </row>
    <row r="60" spans="1:10" ht="12.75">
      <c r="A60" s="37">
        <f>Cell_calc!B250</f>
        <v>-62</v>
      </c>
      <c r="B60" s="37">
        <f>Cell_calc!C250</f>
        <v>-15</v>
      </c>
      <c r="C60" s="39">
        <f>Cell_calc!D250</f>
        <v>1</v>
      </c>
      <c r="D60" s="36">
        <v>202</v>
      </c>
      <c r="E60" s="36" t="s">
        <v>32</v>
      </c>
      <c r="F60" s="39">
        <f>Cell_calc!J250</f>
        <v>9315.202658448223</v>
      </c>
      <c r="G60" s="53">
        <f>Cell_calc!K250</f>
        <v>11970.46977</v>
      </c>
      <c r="H60" s="40">
        <f>Cell_calc!X250</f>
        <v>29240886.325384848</v>
      </c>
      <c r="I60" s="40">
        <f>Cell_calc!AA250</f>
        <v>10359282.264347654</v>
      </c>
      <c r="J60" s="40">
        <f>Cell_calc!AD250</f>
        <v>23719312.190507043</v>
      </c>
    </row>
    <row r="61" spans="1:10" ht="12.75">
      <c r="A61" s="37">
        <f>Cell_calc!B251</f>
        <v>-61</v>
      </c>
      <c r="B61" s="37">
        <f>Cell_calc!C251</f>
        <v>-20</v>
      </c>
      <c r="C61" s="39">
        <f>Cell_calc!D251</f>
        <v>0.423</v>
      </c>
      <c r="D61" s="36">
        <v>202</v>
      </c>
      <c r="E61" s="36" t="s">
        <v>32</v>
      </c>
      <c r="F61" s="39">
        <f>Cell_calc!J251</f>
        <v>5338.116134277682</v>
      </c>
      <c r="G61" s="53">
        <f>Cell_calc!K251</f>
        <v>4930.107727229999</v>
      </c>
      <c r="H61" s="40">
        <f>Cell_calc!X251</f>
        <v>16756613.119152367</v>
      </c>
      <c r="I61" s="40">
        <f>Cell_calc!AA251</f>
        <v>5936430.351807597</v>
      </c>
      <c r="J61" s="40">
        <f>Cell_calc!AD251</f>
        <v>13592451.795268554</v>
      </c>
    </row>
    <row r="62" spans="1:10" ht="12.75">
      <c r="A62" s="37">
        <f>Cell_calc!B252</f>
        <v>-61</v>
      </c>
      <c r="B62" s="37">
        <f>Cell_calc!C252</f>
        <v>-19</v>
      </c>
      <c r="C62" s="39">
        <f>Cell_calc!D252</f>
        <v>1</v>
      </c>
      <c r="D62" s="36">
        <v>202</v>
      </c>
      <c r="E62" s="36" t="s">
        <v>32</v>
      </c>
      <c r="F62" s="39">
        <f>Cell_calc!J252</f>
        <v>13307.289508960868</v>
      </c>
      <c r="G62" s="53">
        <f>Cell_calc!K252</f>
        <v>11725.35994</v>
      </c>
      <c r="H62" s="40">
        <f>Cell_calc!X252</f>
        <v>41772246.305088155</v>
      </c>
      <c r="I62" s="40">
        <f>Cell_calc!AA252</f>
        <v>14798815.79083996</v>
      </c>
      <c r="J62" s="40">
        <f>Cell_calc!AD252</f>
        <v>33884367.9354887</v>
      </c>
    </row>
    <row r="63" spans="1:10" ht="12.75">
      <c r="A63" s="37">
        <f>Cell_calc!B253</f>
        <v>-61</v>
      </c>
      <c r="B63" s="37">
        <f>Cell_calc!C253</f>
        <v>-18</v>
      </c>
      <c r="C63" s="39">
        <f>Cell_calc!D253</f>
        <v>1</v>
      </c>
      <c r="D63" s="36">
        <v>202</v>
      </c>
      <c r="E63" s="36" t="s">
        <v>32</v>
      </c>
      <c r="F63" s="39">
        <f>Cell_calc!J253</f>
        <v>12721.276759862569</v>
      </c>
      <c r="G63" s="53">
        <f>Cell_calc!K253</f>
        <v>11792.03949</v>
      </c>
      <c r="H63" s="40">
        <f>Cell_calc!X253</f>
        <v>39932723.021494426</v>
      </c>
      <c r="I63" s="40">
        <f>Cell_calc!AA253</f>
        <v>14147120.739105366</v>
      </c>
      <c r="J63" s="40">
        <f>Cell_calc!AD253</f>
        <v>32392202.93885562</v>
      </c>
    </row>
    <row r="64" spans="1:10" ht="12.75">
      <c r="A64" s="37">
        <f>Cell_calc!B254</f>
        <v>-61</v>
      </c>
      <c r="B64" s="37">
        <f>Cell_calc!C254</f>
        <v>-17</v>
      </c>
      <c r="C64" s="39">
        <f>Cell_calc!D254</f>
        <v>0.954</v>
      </c>
      <c r="D64" s="36">
        <v>202</v>
      </c>
      <c r="E64" s="36" t="s">
        <v>32</v>
      </c>
      <c r="F64" s="39">
        <f>Cell_calc!J254</f>
        <v>7121.154925476091</v>
      </c>
      <c r="G64" s="53">
        <f>Cell_calc!K254</f>
        <v>11309.7933522</v>
      </c>
      <c r="H64" s="40">
        <f>Cell_calc!X254</f>
        <v>22353660.925718248</v>
      </c>
      <c r="I64" s="40">
        <f>Cell_calc!AA254</f>
        <v>7919318.1969317915</v>
      </c>
      <c r="J64" s="40">
        <f>Cell_calc!AD254</f>
        <v>18132605.701406404</v>
      </c>
    </row>
    <row r="65" spans="1:10" ht="12.75">
      <c r="A65" s="37">
        <f>Cell_calc!B255</f>
        <v>-61</v>
      </c>
      <c r="B65" s="37">
        <f>Cell_calc!C255</f>
        <v>-16</v>
      </c>
      <c r="C65" s="39">
        <f>Cell_calc!D255</f>
        <v>0.715</v>
      </c>
      <c r="D65" s="36">
        <v>202</v>
      </c>
      <c r="E65" s="36" t="s">
        <v>32</v>
      </c>
      <c r="F65" s="39">
        <f>Cell_calc!J255</f>
        <v>5219.113545296969</v>
      </c>
      <c r="G65" s="53">
        <f>Cell_calc!K255</f>
        <v>8518.952592149999</v>
      </c>
      <c r="H65" s="40">
        <f>Cell_calc!X255</f>
        <v>16383058.049617123</v>
      </c>
      <c r="I65" s="40">
        <f>Cell_calc!AA255</f>
        <v>5804089.547786409</v>
      </c>
      <c r="J65" s="40">
        <f>Cell_calc!AD255</f>
        <v>13289435.35397276</v>
      </c>
    </row>
    <row r="66" spans="1:10" ht="12.75">
      <c r="A66" s="37">
        <f>Cell_calc!B256</f>
        <v>-61</v>
      </c>
      <c r="B66" s="37">
        <f>Cell_calc!C256</f>
        <v>-15</v>
      </c>
      <c r="C66" s="39">
        <f>Cell_calc!D256</f>
        <v>0.647</v>
      </c>
      <c r="D66" s="36">
        <v>202</v>
      </c>
      <c r="E66" s="36" t="s">
        <v>32</v>
      </c>
      <c r="F66" s="39">
        <f>Cell_calc!J256</f>
        <v>4496.09781560743</v>
      </c>
      <c r="G66" s="53">
        <f>Cell_calc!K256</f>
        <v>7744.89394119</v>
      </c>
      <c r="H66" s="40">
        <f>Cell_calc!X256</f>
        <v>14113475.568323165</v>
      </c>
      <c r="I66" s="40">
        <f>Cell_calc!AA256</f>
        <v>5000035.7552879285</v>
      </c>
      <c r="J66" s="40">
        <f>Cell_calc!AD256</f>
        <v>11448419.496352086</v>
      </c>
    </row>
    <row r="67" spans="1:10" ht="12.75">
      <c r="A67" s="37">
        <f>Cell_calc!B257</f>
        <v>-61</v>
      </c>
      <c r="B67" s="37">
        <f>Cell_calc!C257</f>
        <v>-14</v>
      </c>
      <c r="C67" s="39">
        <f>Cell_calc!D257</f>
        <v>0.17</v>
      </c>
      <c r="D67" s="36">
        <v>202</v>
      </c>
      <c r="E67" s="36" t="s">
        <v>32</v>
      </c>
      <c r="F67" s="39">
        <f>Cell_calc!J257</f>
        <v>1344.0292402527548</v>
      </c>
      <c r="G67" s="53">
        <f>Cell_calc!K257</f>
        <v>2043.8541074</v>
      </c>
      <c r="H67" s="40">
        <f>Cell_calc!X257</f>
        <v>4218974.902986284</v>
      </c>
      <c r="I67" s="40">
        <f>Cell_calc!AA257</f>
        <v>1494672.6101216585</v>
      </c>
      <c r="J67" s="40">
        <f>Cell_calc!AD257</f>
        <v>3422303.3369878125</v>
      </c>
    </row>
    <row r="68" spans="1:10" ht="12.75">
      <c r="A68" s="37">
        <f>Cell_calc!B258</f>
        <v>-60</v>
      </c>
      <c r="B68" s="37">
        <f>Cell_calc!C258</f>
        <v>-20</v>
      </c>
      <c r="C68" s="39">
        <f>Cell_calc!D258</f>
        <v>0.328</v>
      </c>
      <c r="D68" s="36">
        <v>202</v>
      </c>
      <c r="E68" s="36" t="s">
        <v>32</v>
      </c>
      <c r="F68" s="39">
        <f>Cell_calc!J258</f>
        <v>4179.09091891091</v>
      </c>
      <c r="G68" s="53">
        <f>Cell_calc!K258</f>
        <v>3822.8731312799996</v>
      </c>
      <c r="H68" s="40">
        <f>Cell_calc!X258</f>
        <v>13118375.088972976</v>
      </c>
      <c r="I68" s="40">
        <f>Cell_calc!AA258</f>
        <v>4647497.647097032</v>
      </c>
      <c r="J68" s="40">
        <f>Cell_calc!AD258</f>
        <v>10641224.438446479</v>
      </c>
    </row>
    <row r="69" spans="1:10" ht="12.75">
      <c r="A69" s="37">
        <f>Cell_calc!B259</f>
        <v>-60</v>
      </c>
      <c r="B69" s="37">
        <f>Cell_calc!C259</f>
        <v>-19</v>
      </c>
      <c r="C69" s="39">
        <f>Cell_calc!D259</f>
        <v>1</v>
      </c>
      <c r="D69" s="36">
        <v>202</v>
      </c>
      <c r="E69" s="36" t="s">
        <v>32</v>
      </c>
      <c r="F69" s="39">
        <f>Cell_calc!J259</f>
        <v>13103.285070708218</v>
      </c>
      <c r="G69" s="53">
        <f>Cell_calc!K259</f>
        <v>11725.35994</v>
      </c>
      <c r="H69" s="40">
        <f>Cell_calc!X259</f>
        <v>41131866.18588488</v>
      </c>
      <c r="I69" s="40">
        <f>Cell_calc!AA259</f>
        <v>14571945.841089351</v>
      </c>
      <c r="J69" s="40">
        <f>Cell_calc!AD259</f>
        <v>33364911.17898162</v>
      </c>
    </row>
    <row r="70" spans="1:10" ht="12.75">
      <c r="A70" s="37">
        <f>Cell_calc!B260</f>
        <v>-60</v>
      </c>
      <c r="B70" s="37">
        <f>Cell_calc!C260</f>
        <v>-18</v>
      </c>
      <c r="C70" s="39">
        <f>Cell_calc!D260</f>
        <v>1</v>
      </c>
      <c r="D70" s="36">
        <v>202</v>
      </c>
      <c r="E70" s="36" t="s">
        <v>32</v>
      </c>
      <c r="F70" s="39">
        <f>Cell_calc!J260</f>
        <v>7452.162126758578</v>
      </c>
      <c r="G70" s="53">
        <f>Cell_calc!K260</f>
        <v>11792.03949</v>
      </c>
      <c r="H70" s="40">
        <f>Cell_calc!X260</f>
        <v>23392709.060307875</v>
      </c>
      <c r="I70" s="40">
        <f>Cell_calc!AA260</f>
        <v>8287425.811478122</v>
      </c>
      <c r="J70" s="40">
        <f>Cell_calc!AD260</f>
        <v>18975449.752405632</v>
      </c>
    </row>
    <row r="71" spans="1:10" ht="12.75">
      <c r="A71" s="37">
        <f>Cell_calc!B261</f>
        <v>-60</v>
      </c>
      <c r="B71" s="37">
        <f>Cell_calc!C261</f>
        <v>-17</v>
      </c>
      <c r="C71" s="39">
        <f>Cell_calc!D261</f>
        <v>0.71</v>
      </c>
      <c r="D71" s="36">
        <v>202</v>
      </c>
      <c r="E71" s="36" t="s">
        <v>32</v>
      </c>
      <c r="F71" s="39">
        <f>Cell_calc!J261</f>
        <v>3367.07325292487</v>
      </c>
      <c r="G71" s="53">
        <f>Cell_calc!K261</f>
        <v>8417.141803</v>
      </c>
      <c r="H71" s="40">
        <f>Cell_calc!X261</f>
        <v>10569411.08508543</v>
      </c>
      <c r="I71" s="40">
        <f>Cell_calc!AA261</f>
        <v>3744466.2784818625</v>
      </c>
      <c r="J71" s="40">
        <f>Cell_calc!AD261</f>
        <v>8573582.83901634</v>
      </c>
    </row>
    <row r="72" spans="1:10" ht="12.75">
      <c r="A72" s="37">
        <f>Cell_calc!B262</f>
        <v>-59</v>
      </c>
      <c r="B72" s="37">
        <f>Cell_calc!C262</f>
        <v>-21</v>
      </c>
      <c r="C72" s="39">
        <f>Cell_calc!D262</f>
        <v>0.017</v>
      </c>
      <c r="D72" s="36">
        <v>202</v>
      </c>
      <c r="E72" s="36" t="s">
        <v>32</v>
      </c>
      <c r="F72" s="39">
        <f>Cell_calc!J262</f>
        <v>267.00580888949816</v>
      </c>
      <c r="G72" s="53">
        <f>Cell_calc!K262</f>
        <v>196.88208232</v>
      </c>
      <c r="H72" s="40">
        <f>Cell_calc!X262</f>
        <v>838144.5677807573</v>
      </c>
      <c r="I72" s="40">
        <f>Cell_calc!AA262</f>
        <v>296932.7283500616</v>
      </c>
      <c r="J72" s="40">
        <f>Cell_calc!AD262</f>
        <v>679877.2254283823</v>
      </c>
    </row>
    <row r="73" spans="1:10" ht="12.75">
      <c r="A73" s="37">
        <f>Cell_calc!B263</f>
        <v>-59</v>
      </c>
      <c r="B73" s="37">
        <f>Cell_calc!C263</f>
        <v>-20</v>
      </c>
      <c r="C73" s="39">
        <f>Cell_calc!D263</f>
        <v>0.647</v>
      </c>
      <c r="D73" s="36">
        <v>202</v>
      </c>
      <c r="E73" s="36" t="s">
        <v>32</v>
      </c>
      <c r="F73" s="39">
        <f>Cell_calc!J263</f>
        <v>9996.217474379864</v>
      </c>
      <c r="G73" s="53">
        <f>Cell_calc!K263</f>
        <v>7540.850353469999</v>
      </c>
      <c r="H73" s="40">
        <f>Cell_calc!X263</f>
        <v>31378625.840960488</v>
      </c>
      <c r="I73" s="40">
        <f>Cell_calc!AA263</f>
        <v>11116627.537779834</v>
      </c>
      <c r="J73" s="40">
        <f>Cell_calc!AD263</f>
        <v>25453381.06884685</v>
      </c>
    </row>
    <row r="74" spans="1:10" ht="12.75">
      <c r="A74" s="37">
        <f>Cell_calc!B264</f>
        <v>-59</v>
      </c>
      <c r="B74" s="37">
        <f>Cell_calc!C264</f>
        <v>-19</v>
      </c>
      <c r="C74" s="39">
        <f>Cell_calc!D264</f>
        <v>1</v>
      </c>
      <c r="D74" s="36">
        <v>202</v>
      </c>
      <c r="E74" s="36" t="s">
        <v>32</v>
      </c>
      <c r="F74" s="39">
        <f>Cell_calc!J264</f>
        <v>12606.274257906418</v>
      </c>
      <c r="G74" s="53">
        <f>Cell_calc!K264</f>
        <v>11725.35994</v>
      </c>
      <c r="H74" s="40">
        <f>Cell_calc!X264</f>
        <v>39571724.424884744</v>
      </c>
      <c r="I74" s="40">
        <f>Cell_calc!AA264</f>
        <v>14019228.365471447</v>
      </c>
      <c r="J74" s="40">
        <f>Cell_calc!AD264</f>
        <v>32099371.924158003</v>
      </c>
    </row>
    <row r="75" spans="1:10" ht="12.75">
      <c r="A75" s="37">
        <f>Cell_calc!B265</f>
        <v>-59</v>
      </c>
      <c r="B75" s="37">
        <f>Cell_calc!C265</f>
        <v>-18</v>
      </c>
      <c r="C75" s="39">
        <f>Cell_calc!D265</f>
        <v>0.849</v>
      </c>
      <c r="D75" s="36">
        <v>202</v>
      </c>
      <c r="E75" s="36" t="s">
        <v>32</v>
      </c>
      <c r="F75" s="39">
        <f>Cell_calc!J265</f>
        <v>1956.0425550107057</v>
      </c>
      <c r="G75" s="53">
        <f>Cell_calc!K265</f>
        <v>10011.44152701</v>
      </c>
      <c r="H75" s="40">
        <f>Cell_calc!X265</f>
        <v>6140115.26059611</v>
      </c>
      <c r="I75" s="40">
        <f>Cell_calc!AA265</f>
        <v>2175282.459373485</v>
      </c>
      <c r="J75" s="40">
        <f>Cell_calc!AD265</f>
        <v>4980673.606509048</v>
      </c>
    </row>
    <row r="76" spans="1:10" ht="12.75">
      <c r="A76" s="37">
        <f>Cell_calc!B266</f>
        <v>-59</v>
      </c>
      <c r="B76" s="37">
        <f>Cell_calc!C266</f>
        <v>-17</v>
      </c>
      <c r="C76" s="39">
        <f>Cell_calc!D266</f>
        <v>0.399</v>
      </c>
      <c r="D76" s="36">
        <v>202</v>
      </c>
      <c r="E76" s="36" t="s">
        <v>32</v>
      </c>
      <c r="F76" s="39">
        <f>Cell_calc!J266</f>
        <v>933.0202984790329</v>
      </c>
      <c r="G76" s="53">
        <f>Cell_calc!K266</f>
        <v>4730.1965907</v>
      </c>
      <c r="H76" s="40">
        <f>Cell_calc!X266</f>
        <v>2928797.3098855675</v>
      </c>
      <c r="I76" s="40">
        <f>Cell_calc!AA266</f>
        <v>1037596.3878299904</v>
      </c>
      <c r="J76" s="40">
        <f>Cell_calc!AD266</f>
        <v>2375750.754025021</v>
      </c>
    </row>
    <row r="77" spans="1:10" ht="12.75">
      <c r="A77" s="37">
        <f>Cell_calc!B267</f>
        <v>-58</v>
      </c>
      <c r="B77" s="37">
        <f>Cell_calc!C267</f>
        <v>-21</v>
      </c>
      <c r="C77" s="39">
        <f>Cell_calc!D267</f>
        <v>0.006</v>
      </c>
      <c r="D77" s="36">
        <v>202</v>
      </c>
      <c r="E77" s="36" t="s">
        <v>32</v>
      </c>
      <c r="F77" s="39">
        <f>Cell_calc!J267</f>
        <v>57.00124010000523</v>
      </c>
      <c r="G77" s="53">
        <f>Cell_calc!K267</f>
        <v>69.48779375999999</v>
      </c>
      <c r="H77" s="40">
        <f>Cell_calc!X267</f>
        <v>178929.73918915045</v>
      </c>
      <c r="I77" s="40">
        <f>Cell_calc!AA267</f>
        <v>63390.13301855248</v>
      </c>
      <c r="J77" s="40">
        <f>Cell_calc!AD267</f>
        <v>145142.32902403668</v>
      </c>
    </row>
    <row r="78" spans="1:10" ht="12.75">
      <c r="A78" s="37">
        <f>Cell_calc!B268</f>
        <v>-58</v>
      </c>
      <c r="B78" s="37">
        <f>Cell_calc!C268</f>
        <v>-20</v>
      </c>
      <c r="C78" s="39">
        <f>Cell_calc!D268</f>
        <v>0.077</v>
      </c>
      <c r="D78" s="36">
        <v>202</v>
      </c>
      <c r="E78" s="36" t="s">
        <v>32</v>
      </c>
      <c r="F78" s="39">
        <f>Cell_calc!J268</f>
        <v>1071.023300826414</v>
      </c>
      <c r="G78" s="53">
        <f>Cell_calc!K268</f>
        <v>897.4427777699999</v>
      </c>
      <c r="H78" s="40">
        <f>Cell_calc!X268</f>
        <v>3361995.6258171955</v>
      </c>
      <c r="I78" s="40">
        <f>Cell_calc!AA268</f>
        <v>1191067.2361906967</v>
      </c>
      <c r="J78" s="40">
        <f>Cell_calc!AD268</f>
        <v>2727147.9716621633</v>
      </c>
    </row>
    <row r="79" spans="1:10" ht="12.75">
      <c r="A79" s="37">
        <f>Cell_calc!B269</f>
        <v>-58</v>
      </c>
      <c r="B79" s="37">
        <f>Cell_calc!C269</f>
        <v>-19</v>
      </c>
      <c r="C79" s="39">
        <f>Cell_calc!D269</f>
        <v>0.355</v>
      </c>
      <c r="D79" s="36">
        <v>202</v>
      </c>
      <c r="E79" s="36" t="s">
        <v>32</v>
      </c>
      <c r="F79" s="39">
        <f>Cell_calc!J269</f>
        <v>4309.093747209167</v>
      </c>
      <c r="G79" s="53">
        <f>Cell_calc!K269</f>
        <v>4162.5027787</v>
      </c>
      <c r="H79" s="40">
        <f>Cell_calc!X269</f>
        <v>13526460.459053496</v>
      </c>
      <c r="I79" s="40">
        <f>Cell_calc!AA269</f>
        <v>4792071.634683204</v>
      </c>
      <c r="J79" s="40">
        <f>Cell_calc!AD269</f>
        <v>10972250.802887265</v>
      </c>
    </row>
    <row r="80" spans="1:10" ht="12.75">
      <c r="A80" s="37">
        <f>Cell_calc!B270</f>
        <v>-58</v>
      </c>
      <c r="B80" s="37">
        <f>Cell_calc!C270</f>
        <v>-18</v>
      </c>
      <c r="C80" s="39">
        <f>Cell_calc!D270</f>
        <v>0.137</v>
      </c>
      <c r="D80" s="36">
        <v>202</v>
      </c>
      <c r="E80" s="36" t="s">
        <v>32</v>
      </c>
      <c r="F80" s="39">
        <f>Cell_calc!J270</f>
        <v>317.0068966965203</v>
      </c>
      <c r="G80" s="53">
        <f>Cell_calc!K270</f>
        <v>1615.50941013</v>
      </c>
      <c r="H80" s="40">
        <f>Cell_calc!X270</f>
        <v>995100.4793501876</v>
      </c>
      <c r="I80" s="40">
        <f>Cell_calc!AA270</f>
        <v>352538.1081908971</v>
      </c>
      <c r="J80" s="40">
        <f>Cell_calc!AD270</f>
        <v>807195.0579056075</v>
      </c>
    </row>
    <row r="81" spans="1:10" ht="12.75">
      <c r="A81" s="37">
        <f>Cell_calc!B271</f>
        <v>-70</v>
      </c>
      <c r="B81" s="37">
        <f>Cell_calc!C271</f>
        <v>-19</v>
      </c>
      <c r="C81" s="39">
        <f>Cell_calc!D271</f>
        <v>0.051</v>
      </c>
      <c r="D81" s="36">
        <v>202</v>
      </c>
      <c r="E81" s="36" t="s">
        <v>32</v>
      </c>
      <c r="F81" s="39">
        <f>Cell_calc!J271</f>
        <v>639.0139021737427</v>
      </c>
      <c r="G81" s="53">
        <f>Cell_calc!K271</f>
        <v>597.99335694</v>
      </c>
      <c r="H81" s="40">
        <f>Cell_calc!X271</f>
        <v>1457288.1764197943</v>
      </c>
      <c r="I81" s="40">
        <f>Cell_calc!AA271</f>
        <v>516279.13709727203</v>
      </c>
      <c r="J81" s="40">
        <f>Cell_calc!AD271</f>
        <v>1182107.574421511</v>
      </c>
    </row>
    <row r="82" spans="1:10" ht="12.75">
      <c r="A82" s="37">
        <f>Cell_calc!B272</f>
        <v>-69</v>
      </c>
      <c r="B82" s="37">
        <f>Cell_calc!C272</f>
        <v>-20</v>
      </c>
      <c r="C82" s="39">
        <f>Cell_calc!D272</f>
        <v>0.631</v>
      </c>
      <c r="D82" s="36">
        <v>202</v>
      </c>
      <c r="E82" s="36" t="s">
        <v>32</v>
      </c>
      <c r="F82" s="39">
        <f>Cell_calc!J272</f>
        <v>4002.087068074051</v>
      </c>
      <c r="G82" s="53">
        <f>Cell_calc!K272</f>
        <v>7354.368737309999</v>
      </c>
      <c r="H82" s="40">
        <f>Cell_calc!X272</f>
        <v>8143148.938700825</v>
      </c>
      <c r="I82" s="40">
        <f>Cell_calc!AA272</f>
        <v>2884904.973054528</v>
      </c>
      <c r="J82" s="40">
        <f>Cell_calc!AD272</f>
        <v>6605473.231608649</v>
      </c>
    </row>
    <row r="83" spans="1:10" ht="12.75">
      <c r="A83" s="37">
        <f>Cell_calc!B273</f>
        <v>-69</v>
      </c>
      <c r="B83" s="37">
        <f>Cell_calc!C273</f>
        <v>-18</v>
      </c>
      <c r="C83" s="39">
        <f>Cell_calc!D273</f>
        <v>1</v>
      </c>
      <c r="D83" s="36">
        <v>202</v>
      </c>
      <c r="E83" s="36" t="s">
        <v>32</v>
      </c>
      <c r="F83" s="39">
        <f>Cell_calc!J273</f>
        <v>61296.333542628425</v>
      </c>
      <c r="G83" s="53">
        <f>Cell_calc!K273</f>
        <v>11792.03949</v>
      </c>
      <c r="H83" s="40">
        <f>Cell_calc!X273</f>
        <v>130706585.28806192</v>
      </c>
      <c r="I83" s="40">
        <f>Cell_calc!AA273</f>
        <v>46305929.161681905</v>
      </c>
      <c r="J83" s="40">
        <f>Cell_calc!AD273</f>
        <v>106025182.25007574</v>
      </c>
    </row>
    <row r="84" spans="1:10" ht="12.75">
      <c r="A84" s="37">
        <f>Cell_calc!B274</f>
        <v>-69</v>
      </c>
      <c r="B84" s="37">
        <f>Cell_calc!C274</f>
        <v>-13</v>
      </c>
      <c r="C84" s="39">
        <f>Cell_calc!D274</f>
        <v>0.827</v>
      </c>
      <c r="D84" s="36">
        <v>202</v>
      </c>
      <c r="E84" s="36" t="s">
        <v>32</v>
      </c>
      <c r="F84" s="39">
        <f>Cell_calc!J274</f>
        <v>2281.0496257563495</v>
      </c>
      <c r="G84" s="53">
        <f>Cell_calc!K274</f>
        <v>9982.89957679</v>
      </c>
      <c r="H84" s="40">
        <f>Cell_calc!X274</f>
        <v>4824297.196720553</v>
      </c>
      <c r="I84" s="40">
        <f>Cell_calc!AA274</f>
        <v>1709122.488005554</v>
      </c>
      <c r="J84" s="40">
        <f>Cell_calc!AD274</f>
        <v>3913322.2582744933</v>
      </c>
    </row>
    <row r="85" spans="1:10" ht="12.75">
      <c r="A85" s="37">
        <f>Cell_calc!B275</f>
        <v>-69</v>
      </c>
      <c r="B85" s="37">
        <f>Cell_calc!C275</f>
        <v>-12</v>
      </c>
      <c r="C85" s="39">
        <f>Cell_calc!D275</f>
        <v>0.96</v>
      </c>
      <c r="D85" s="36">
        <v>202</v>
      </c>
      <c r="E85" s="36" t="s">
        <v>32</v>
      </c>
      <c r="F85" s="39">
        <f>Cell_calc!J275</f>
        <v>8531.185601634115</v>
      </c>
      <c r="G85" s="53">
        <f>Cell_calc!K275</f>
        <v>11631.4363872</v>
      </c>
      <c r="H85" s="40">
        <f>Cell_calc!X275</f>
        <v>22750390.718838226</v>
      </c>
      <c r="I85" s="40">
        <f>Cell_calc!AA275</f>
        <v>8059869.200204159</v>
      </c>
      <c r="J85" s="40">
        <f>Cell_calc!AD275</f>
        <v>18454420.769307368</v>
      </c>
    </row>
    <row r="86" spans="1:10" ht="12.75">
      <c r="A86" s="37">
        <f>Cell_calc!B276</f>
        <v>-68</v>
      </c>
      <c r="B86" s="37">
        <f>Cell_calc!C276</f>
        <v>-20</v>
      </c>
      <c r="C86" s="39">
        <f>Cell_calc!D276</f>
        <v>1</v>
      </c>
      <c r="D86" s="36">
        <v>202</v>
      </c>
      <c r="E86" s="36" t="s">
        <v>32</v>
      </c>
      <c r="F86" s="39">
        <f>Cell_calc!J276</f>
        <v>10131.220411458824</v>
      </c>
      <c r="G86" s="53">
        <f>Cell_calc!K276</f>
        <v>11655.101009999998</v>
      </c>
      <c r="H86" s="40">
        <f>Cell_calc!X276</f>
        <v>21146480.729835354</v>
      </c>
      <c r="I86" s="40">
        <f>Cell_calc!AA276</f>
        <v>7491645.784614215</v>
      </c>
      <c r="J86" s="40">
        <f>Cell_calc!AD276</f>
        <v>17153378.06727391</v>
      </c>
    </row>
    <row r="87" spans="1:10" ht="12.75">
      <c r="A87" s="37">
        <f>Cell_calc!B277</f>
        <v>-68</v>
      </c>
      <c r="B87" s="37">
        <f>Cell_calc!C277</f>
        <v>-17</v>
      </c>
      <c r="C87" s="39">
        <f>Cell_calc!D277</f>
        <v>1</v>
      </c>
      <c r="D87" s="36">
        <v>202</v>
      </c>
      <c r="E87" s="36" t="s">
        <v>32</v>
      </c>
      <c r="F87" s="39">
        <f>Cell_calc!J277</f>
        <v>461331.0365644651</v>
      </c>
      <c r="G87" s="53">
        <f>Cell_calc!K277</f>
        <v>11855.1293</v>
      </c>
      <c r="H87" s="40">
        <f>Cell_calc!X277</f>
        <v>971378678.5027406</v>
      </c>
      <c r="I87" s="40">
        <f>Cell_calc!AA277</f>
        <v>344134093.7549869</v>
      </c>
      <c r="J87" s="40">
        <f>Cell_calc!AD277</f>
        <v>787952658.9659706</v>
      </c>
    </row>
    <row r="88" spans="1:10" ht="12.75">
      <c r="A88" s="37">
        <f>Cell_calc!B278</f>
        <v>-68</v>
      </c>
      <c r="B88" s="37">
        <f>Cell_calc!C278</f>
        <v>-16</v>
      </c>
      <c r="C88" s="39">
        <f>Cell_calc!D278</f>
        <v>1</v>
      </c>
      <c r="D88" s="36">
        <v>202</v>
      </c>
      <c r="E88" s="36" t="s">
        <v>32</v>
      </c>
      <c r="F88" s="39">
        <f>Cell_calc!J278</f>
        <v>421317.1660360176</v>
      </c>
      <c r="G88" s="53">
        <f>Cell_calc!K278</f>
        <v>11914.619009999999</v>
      </c>
      <c r="H88" s="40">
        <f>Cell_calc!X278</f>
        <v>887832368.0879501</v>
      </c>
      <c r="I88" s="40">
        <f>Cell_calc!AA278</f>
        <v>314535818.1726125</v>
      </c>
      <c r="J88" s="40">
        <f>Cell_calc!AD278</f>
        <v>720182448.5475166</v>
      </c>
    </row>
    <row r="89" spans="1:10" ht="12.75">
      <c r="A89" s="37">
        <f>Cell_calc!B279</f>
        <v>-68</v>
      </c>
      <c r="B89" s="37">
        <f>Cell_calc!C279</f>
        <v>-15</v>
      </c>
      <c r="C89" s="39">
        <f>Cell_calc!D279</f>
        <v>1</v>
      </c>
      <c r="D89" s="36">
        <v>202</v>
      </c>
      <c r="E89" s="36" t="s">
        <v>32</v>
      </c>
      <c r="F89" s="39">
        <f>Cell_calc!J279</f>
        <v>8003.174114391962</v>
      </c>
      <c r="G89" s="53">
        <f>Cell_calc!K279</f>
        <v>11970.46977</v>
      </c>
      <c r="H89" s="40">
        <f>Cell_calc!X279</f>
        <v>17030167.157580618</v>
      </c>
      <c r="I89" s="40">
        <f>Cell_calc!AA279</f>
        <v>6033343.402496159</v>
      </c>
      <c r="J89" s="40">
        <f>Cell_calc!AD279</f>
        <v>13814350.4602492</v>
      </c>
    </row>
    <row r="90" spans="1:10" ht="12.75">
      <c r="A90" s="37">
        <f>Cell_calc!B280</f>
        <v>-68</v>
      </c>
      <c r="B90" s="37">
        <f>Cell_calc!C280</f>
        <v>-14</v>
      </c>
      <c r="C90" s="39">
        <f>Cell_calc!D280</f>
        <v>1</v>
      </c>
      <c r="D90" s="36">
        <v>202</v>
      </c>
      <c r="E90" s="36" t="s">
        <v>32</v>
      </c>
      <c r="F90" s="39">
        <f>Cell_calc!J280</f>
        <v>4572.099469074104</v>
      </c>
      <c r="G90" s="53">
        <f>Cell_calc!K280</f>
        <v>12022.671219999998</v>
      </c>
      <c r="H90" s="40">
        <f>Cell_calc!X280</f>
        <v>9685039.116664292</v>
      </c>
      <c r="I90" s="40">
        <f>Cell_calc!AA280</f>
        <v>3431156.3895268897</v>
      </c>
      <c r="J90" s="40">
        <f>Cell_calc!AD280</f>
        <v>7856207.360787293</v>
      </c>
    </row>
    <row r="91" spans="1:10" ht="12.75">
      <c r="A91" s="37">
        <f>Cell_calc!B281</f>
        <v>-68</v>
      </c>
      <c r="B91" s="37">
        <f>Cell_calc!C281</f>
        <v>-12</v>
      </c>
      <c r="C91" s="39">
        <f>Cell_calc!D281</f>
        <v>1</v>
      </c>
      <c r="D91" s="36">
        <v>202</v>
      </c>
      <c r="E91" s="36" t="s">
        <v>32</v>
      </c>
      <c r="F91" s="39">
        <f>Cell_calc!J281</f>
        <v>7254.15781904277</v>
      </c>
      <c r="G91" s="53">
        <f>Cell_calc!K281</f>
        <v>12116.07957</v>
      </c>
      <c r="H91" s="40">
        <f>Cell_calc!X281</f>
        <v>18806186.12453485</v>
      </c>
      <c r="I91" s="40">
        <f>Cell_calc!AA281</f>
        <v>6662540.533553774</v>
      </c>
      <c r="J91" s="40">
        <f>Cell_calc!AD281</f>
        <v>15255002.698511843</v>
      </c>
    </row>
    <row r="92" spans="1:10" ht="12.75">
      <c r="A92" s="37">
        <f>Cell_calc!B282</f>
        <v>-67</v>
      </c>
      <c r="B92" s="37">
        <f>Cell_calc!C282</f>
        <v>-20</v>
      </c>
      <c r="C92" s="39">
        <f>Cell_calc!D282</f>
        <v>1</v>
      </c>
      <c r="D92" s="36">
        <v>202</v>
      </c>
      <c r="E92" s="36" t="s">
        <v>32</v>
      </c>
      <c r="F92" s="39">
        <f>Cell_calc!J282</f>
        <v>101295.20374473385</v>
      </c>
      <c r="G92" s="53">
        <f>Cell_calc!K282</f>
        <v>11655.101009999998</v>
      </c>
      <c r="H92" s="40">
        <f>Cell_calc!X282</f>
        <v>170141263.76603687</v>
      </c>
      <c r="I92" s="40">
        <f>Cell_calc!AA282</f>
        <v>60276605.72775078</v>
      </c>
      <c r="J92" s="40">
        <f>Cell_calc!AD282</f>
        <v>138013386.6958261</v>
      </c>
    </row>
    <row r="93" spans="1:10" ht="12.75">
      <c r="A93" s="37">
        <f>Cell_calc!B283</f>
        <v>-67</v>
      </c>
      <c r="B93" s="37">
        <f>Cell_calc!C283</f>
        <v>-19</v>
      </c>
      <c r="C93" s="39">
        <f>Cell_calc!D283</f>
        <v>1.004</v>
      </c>
      <c r="D93" s="36">
        <v>202</v>
      </c>
      <c r="E93" s="36" t="s">
        <v>32</v>
      </c>
      <c r="F93" s="39">
        <f>Cell_calc!J283</f>
        <v>204134.44108094854</v>
      </c>
      <c r="G93" s="53">
        <f>Cell_calc!K283</f>
        <v>11772.26137976</v>
      </c>
      <c r="H93" s="40">
        <f>Cell_calc!X283</f>
        <v>372904350.51281905</v>
      </c>
      <c r="I93" s="40">
        <f>Cell_calc!AA283</f>
        <v>132110271.26807466</v>
      </c>
      <c r="J93" s="40">
        <f>Cell_calc!AD283</f>
        <v>302488597.9373749</v>
      </c>
    </row>
    <row r="94" spans="1:10" ht="12.75">
      <c r="A94" s="37">
        <f>Cell_calc!B284</f>
        <v>-67</v>
      </c>
      <c r="B94" s="37">
        <f>Cell_calc!C284</f>
        <v>-12</v>
      </c>
      <c r="C94" s="39">
        <f>Cell_calc!D284</f>
        <v>1</v>
      </c>
      <c r="D94" s="36">
        <v>202</v>
      </c>
      <c r="E94" s="36" t="s">
        <v>32</v>
      </c>
      <c r="F94" s="39">
        <f>Cell_calc!J284</f>
        <v>31171.678160653733</v>
      </c>
      <c r="G94" s="53">
        <f>Cell_calc!K284</f>
        <v>12116.07957</v>
      </c>
      <c r="H94" s="40">
        <f>Cell_calc!X284</f>
        <v>77424610.48491159</v>
      </c>
      <c r="I94" s="40">
        <f>Cell_calc!AA284</f>
        <v>27429517.193672616</v>
      </c>
      <c r="J94" s="40">
        <f>Cell_calc!AD284</f>
        <v>62804474.76469758</v>
      </c>
    </row>
    <row r="95" spans="1:10" ht="12.75">
      <c r="A95" s="37">
        <f>Cell_calc!B285</f>
        <v>-67</v>
      </c>
      <c r="B95" s="37">
        <f>Cell_calc!C285</f>
        <v>-11</v>
      </c>
      <c r="C95" s="39">
        <f>Cell_calc!D285</f>
        <v>0.982</v>
      </c>
      <c r="D95" s="36">
        <v>202</v>
      </c>
      <c r="E95" s="36" t="s">
        <v>32</v>
      </c>
      <c r="F95" s="39">
        <f>Cell_calc!J285</f>
        <v>2428.0528239089945</v>
      </c>
      <c r="G95" s="53">
        <f>Cell_calc!K285</f>
        <v>11938.429879739999</v>
      </c>
      <c r="H95" s="40">
        <f>Cell_calc!X285</f>
        <v>6605483.626096296</v>
      </c>
      <c r="I95" s="40">
        <f>Cell_calc!AA285</f>
        <v>2340150.3160269745</v>
      </c>
      <c r="J95" s="40">
        <f>Cell_calc!AD285</f>
        <v>5358166.183924608</v>
      </c>
    </row>
    <row r="96" spans="1:10" ht="12.75">
      <c r="A96" s="37">
        <f>Cell_calc!B286</f>
        <v>-66</v>
      </c>
      <c r="B96" s="37">
        <f>Cell_calc!C286</f>
        <v>-23</v>
      </c>
      <c r="C96" s="39">
        <f>Cell_calc!D286</f>
        <v>0.082</v>
      </c>
      <c r="D96" s="36">
        <v>202</v>
      </c>
      <c r="E96" s="36" t="s">
        <v>32</v>
      </c>
      <c r="F96" s="39">
        <f>Cell_calc!J286</f>
        <v>9099.197959121886</v>
      </c>
      <c r="G96" s="53">
        <f>Cell_calc!K286</f>
        <v>936.6958309799999</v>
      </c>
      <c r="H96" s="40">
        <f>Cell_calc!X286</f>
        <v>15505708.201268682</v>
      </c>
      <c r="I96" s="40">
        <f>Cell_calc!AA286</f>
        <v>5493267.4125581095</v>
      </c>
      <c r="J96" s="40">
        <f>Cell_calc!AD286</f>
        <v>12577756.00466368</v>
      </c>
    </row>
    <row r="97" spans="1:10" ht="12.75">
      <c r="A97" s="37">
        <f>Cell_calc!B287</f>
        <v>-66</v>
      </c>
      <c r="B97" s="37">
        <f>Cell_calc!C287</f>
        <v>-20</v>
      </c>
      <c r="C97" s="39">
        <f>Cell_calc!D287</f>
        <v>1</v>
      </c>
      <c r="D97" s="36">
        <v>202</v>
      </c>
      <c r="E97" s="36" t="s">
        <v>32</v>
      </c>
      <c r="F97" s="39">
        <f>Cell_calc!J287</f>
        <v>254274.5319120742</v>
      </c>
      <c r="G97" s="53">
        <f>Cell_calc!K287</f>
        <v>11655.101009999998</v>
      </c>
      <c r="H97" s="40">
        <f>Cell_calc!X287</f>
        <v>394390841.3178314</v>
      </c>
      <c r="I97" s="40">
        <f>Cell_calc!AA287</f>
        <v>139722373.74139136</v>
      </c>
      <c r="J97" s="40">
        <f>Cell_calc!AD287</f>
        <v>319917781.77302736</v>
      </c>
    </row>
    <row r="98" spans="1:10" ht="12.75">
      <c r="A98" s="37">
        <f>Cell_calc!B288</f>
        <v>-66</v>
      </c>
      <c r="B98" s="37">
        <f>Cell_calc!C288</f>
        <v>-18</v>
      </c>
      <c r="C98" s="39">
        <f>Cell_calc!D288</f>
        <v>1</v>
      </c>
      <c r="D98" s="36">
        <v>202</v>
      </c>
      <c r="E98" s="36" t="s">
        <v>32</v>
      </c>
      <c r="F98" s="39">
        <f>Cell_calc!J288</f>
        <v>198429.3169621673</v>
      </c>
      <c r="G98" s="53">
        <f>Cell_calc!K288</f>
        <v>11792.03949</v>
      </c>
      <c r="H98" s="40">
        <f>Cell_calc!X288</f>
        <v>462729989.1106342</v>
      </c>
      <c r="I98" s="40">
        <f>Cell_calc!AA288</f>
        <v>163933148.81205082</v>
      </c>
      <c r="J98" s="40">
        <f>Cell_calc!AD288</f>
        <v>375352407.22497505</v>
      </c>
    </row>
    <row r="99" spans="1:10" ht="12.75">
      <c r="A99" s="37">
        <f>Cell_calc!B289</f>
        <v>-66</v>
      </c>
      <c r="B99" s="37">
        <f>Cell_calc!C289</f>
        <v>-17</v>
      </c>
      <c r="C99" s="39">
        <f>Cell_calc!D289</f>
        <v>0.998</v>
      </c>
      <c r="D99" s="36">
        <v>202</v>
      </c>
      <c r="E99" s="36" t="s">
        <v>32</v>
      </c>
      <c r="F99" s="39">
        <f>Cell_calc!J289</f>
        <v>62374.356995747825</v>
      </c>
      <c r="G99" s="53">
        <f>Cell_calc!K289</f>
        <v>11831.4190414</v>
      </c>
      <c r="H99" s="40">
        <f>Cell_calc!X289</f>
        <v>145618424.96671358</v>
      </c>
      <c r="I99" s="40">
        <f>Cell_calc!AA289</f>
        <v>51588804.46829486</v>
      </c>
      <c r="J99" s="40">
        <f>Cell_calc!AD289</f>
        <v>118121210.28208765</v>
      </c>
    </row>
    <row r="100" spans="1:10" ht="12.75">
      <c r="A100" s="37">
        <f>Cell_calc!B290</f>
        <v>-66</v>
      </c>
      <c r="B100" s="37">
        <f>Cell_calc!C290</f>
        <v>-16</v>
      </c>
      <c r="C100" s="39">
        <f>Cell_calc!D290</f>
        <v>1</v>
      </c>
      <c r="D100" s="36">
        <v>202</v>
      </c>
      <c r="E100" s="36" t="s">
        <v>32</v>
      </c>
      <c r="F100" s="39">
        <f>Cell_calc!J290</f>
        <v>10507.228591767629</v>
      </c>
      <c r="G100" s="53">
        <f>Cell_calc!K290</f>
        <v>11914.619009999999</v>
      </c>
      <c r="H100" s="40">
        <f>Cell_calc!X290</f>
        <v>24909291.04409652</v>
      </c>
      <c r="I100" s="40">
        <f>Cell_calc!AA290</f>
        <v>8824711.19579467</v>
      </c>
      <c r="J100" s="40">
        <f>Cell_calc!AD290</f>
        <v>20205654.648922496</v>
      </c>
    </row>
    <row r="101" spans="1:10" ht="12.75">
      <c r="A101" s="37">
        <f>Cell_calc!B291</f>
        <v>-66</v>
      </c>
      <c r="B101" s="37">
        <f>Cell_calc!C291</f>
        <v>-11</v>
      </c>
      <c r="C101" s="39">
        <f>Cell_calc!D291</f>
        <v>0.637</v>
      </c>
      <c r="D101" s="36">
        <v>202</v>
      </c>
      <c r="E101" s="36" t="s">
        <v>32</v>
      </c>
      <c r="F101" s="39">
        <f>Cell_calc!J291</f>
        <v>14481.315050669748</v>
      </c>
      <c r="G101" s="53">
        <f>Cell_calc!K291</f>
        <v>7744.174983089999</v>
      </c>
      <c r="H101" s="40">
        <f>Cell_calc!X291</f>
        <v>36890025.5789296</v>
      </c>
      <c r="I101" s="40">
        <f>Cell_calc!AA291</f>
        <v>13069172.5092949</v>
      </c>
      <c r="J101" s="40">
        <f>Cell_calc!AD291</f>
        <v>29924059.88264467</v>
      </c>
    </row>
    <row r="102" spans="1:10" ht="12.75">
      <c r="A102" s="37">
        <f>Cell_calc!B292</f>
        <v>-65</v>
      </c>
      <c r="B102" s="37">
        <f>Cell_calc!C292</f>
        <v>-22</v>
      </c>
      <c r="C102" s="39">
        <f>Cell_calc!D292</f>
        <v>1</v>
      </c>
      <c r="D102" s="36">
        <v>202</v>
      </c>
      <c r="E102" s="36" t="s">
        <v>32</v>
      </c>
      <c r="F102" s="39">
        <f>Cell_calc!J292</f>
        <v>165373.597812945</v>
      </c>
      <c r="G102" s="53">
        <f>Cell_calc!K292</f>
        <v>11503.95897</v>
      </c>
      <c r="H102" s="40">
        <f>Cell_calc!X292</f>
        <v>444921834.3563648</v>
      </c>
      <c r="I102" s="40">
        <f>Cell_calc!AA292</f>
        <v>157624184.72478548</v>
      </c>
      <c r="J102" s="40">
        <f>Cell_calc!AD292</f>
        <v>360906977.0333915</v>
      </c>
    </row>
    <row r="103" spans="1:10" ht="12.75">
      <c r="A103" s="37">
        <f>Cell_calc!B293</f>
        <v>-65</v>
      </c>
      <c r="B103" s="37">
        <f>Cell_calc!C293</f>
        <v>-21</v>
      </c>
      <c r="C103" s="39">
        <f>Cell_calc!D293</f>
        <v>1</v>
      </c>
      <c r="D103" s="36">
        <v>202</v>
      </c>
      <c r="E103" s="36" t="s">
        <v>32</v>
      </c>
      <c r="F103" s="39">
        <f>Cell_calc!J293</f>
        <v>76485.66399664561</v>
      </c>
      <c r="G103" s="53">
        <f>Cell_calc!K293</f>
        <v>11581.298959999998</v>
      </c>
      <c r="H103" s="40">
        <f>Cell_calc!X293</f>
        <v>173364904.54310256</v>
      </c>
      <c r="I103" s="40">
        <f>Cell_calc!AA293</f>
        <v>61418657.45480441</v>
      </c>
      <c r="J103" s="40">
        <f>Cell_calc!AD293</f>
        <v>140628305.4479602</v>
      </c>
    </row>
    <row r="104" spans="1:10" ht="12.75">
      <c r="A104" s="37">
        <f>Cell_calc!B294</f>
        <v>-65</v>
      </c>
      <c r="B104" s="37">
        <f>Cell_calc!C294</f>
        <v>-18</v>
      </c>
      <c r="C104" s="39">
        <f>Cell_calc!D294</f>
        <v>1</v>
      </c>
      <c r="D104" s="36">
        <v>202</v>
      </c>
      <c r="E104" s="36" t="s">
        <v>32</v>
      </c>
      <c r="F104" s="39">
        <f>Cell_calc!J294</f>
        <v>67847.47606710446</v>
      </c>
      <c r="G104" s="53">
        <f>Cell_calc!K294</f>
        <v>11792.03949</v>
      </c>
      <c r="H104" s="40">
        <f>Cell_calc!X294</f>
        <v>165392183.6681543</v>
      </c>
      <c r="I104" s="40">
        <f>Cell_calc!AA294</f>
        <v>58594130.693221755</v>
      </c>
      <c r="J104" s="40">
        <f>Cell_calc!AD294</f>
        <v>134161078.24642012</v>
      </c>
    </row>
    <row r="105" spans="1:10" ht="12.75">
      <c r="A105" s="37">
        <f>Cell_calc!B295</f>
        <v>-65</v>
      </c>
      <c r="B105" s="37">
        <f>Cell_calc!C295</f>
        <v>-17</v>
      </c>
      <c r="C105" s="39">
        <f>Cell_calc!D295</f>
        <v>1</v>
      </c>
      <c r="D105" s="36">
        <v>202</v>
      </c>
      <c r="E105" s="36" t="s">
        <v>32</v>
      </c>
      <c r="F105" s="39">
        <f>Cell_calc!J295</f>
        <v>71921.56470162062</v>
      </c>
      <c r="G105" s="53">
        <f>Cell_calc!K295</f>
        <v>11855.1293</v>
      </c>
      <c r="H105" s="40">
        <f>Cell_calc!X295</f>
        <v>184319966.11290303</v>
      </c>
      <c r="I105" s="40">
        <f>Cell_calc!AA295</f>
        <v>65299749.626978055</v>
      </c>
      <c r="J105" s="40">
        <f>Cell_calc!AD295</f>
        <v>149514716.1589359</v>
      </c>
    </row>
    <row r="106" spans="1:10" ht="12.75">
      <c r="A106" s="37">
        <f>Cell_calc!B296</f>
        <v>-64</v>
      </c>
      <c r="B106" s="37">
        <f>Cell_calc!C296</f>
        <v>-20</v>
      </c>
      <c r="C106" s="39">
        <f>Cell_calc!D296</f>
        <v>1</v>
      </c>
      <c r="D106" s="36">
        <v>202</v>
      </c>
      <c r="E106" s="36" t="s">
        <v>32</v>
      </c>
      <c r="F106" s="39">
        <f>Cell_calc!J296</f>
        <v>17365.377795378783</v>
      </c>
      <c r="G106" s="53">
        <f>Cell_calc!K296</f>
        <v>11655.101009999998</v>
      </c>
      <c r="H106" s="40">
        <f>Cell_calc!X296</f>
        <v>47864920.17591282</v>
      </c>
      <c r="I106" s="40">
        <f>Cell_calc!AA296</f>
        <v>16957291.00496833</v>
      </c>
      <c r="J106" s="40">
        <f>Cell_calc!AD296</f>
        <v>38826558.538363084</v>
      </c>
    </row>
    <row r="107" spans="1:10" ht="12.75">
      <c r="A107" s="37">
        <f>Cell_calc!B297</f>
        <v>-64</v>
      </c>
      <c r="B107" s="37">
        <f>Cell_calc!C297</f>
        <v>-16</v>
      </c>
      <c r="C107" s="39">
        <f>Cell_calc!D297</f>
        <v>1</v>
      </c>
      <c r="D107" s="36">
        <v>202</v>
      </c>
      <c r="E107" s="36" t="s">
        <v>32</v>
      </c>
      <c r="F107" s="39">
        <f>Cell_calc!J297</f>
        <v>7219.157057577854</v>
      </c>
      <c r="G107" s="53">
        <f>Cell_calc!K297</f>
        <v>11914.619009999999</v>
      </c>
      <c r="H107" s="40">
        <f>Cell_calc!X297</f>
        <v>22074723.933748648</v>
      </c>
      <c r="I107" s="40">
        <f>Cell_calc!AA297</f>
        <v>7820498.106404213</v>
      </c>
      <c r="J107" s="40">
        <f>Cell_calc!AD297</f>
        <v>17906340.549236096</v>
      </c>
    </row>
    <row r="108" spans="1:10" ht="12.75">
      <c r="A108" s="37">
        <f>Cell_calc!B298</f>
        <v>-64</v>
      </c>
      <c r="B108" s="37">
        <f>Cell_calc!C298</f>
        <v>-15</v>
      </c>
      <c r="C108" s="39">
        <f>Cell_calc!D298</f>
        <v>1</v>
      </c>
      <c r="D108" s="36">
        <v>202</v>
      </c>
      <c r="E108" s="36" t="s">
        <v>32</v>
      </c>
      <c r="F108" s="39">
        <f>Cell_calc!J298</f>
        <v>17923.389935305153</v>
      </c>
      <c r="G108" s="53">
        <f>Cell_calc!K298</f>
        <v>11970.46977</v>
      </c>
      <c r="H108" s="40">
        <f>Cell_calc!X298</f>
        <v>51879509.204799294</v>
      </c>
      <c r="I108" s="40">
        <f>Cell_calc!AA298</f>
        <v>18379555.03837707</v>
      </c>
      <c r="J108" s="40">
        <f>Cell_calc!AD298</f>
        <v>42083070.30866729</v>
      </c>
    </row>
    <row r="109" spans="1:10" ht="12.75">
      <c r="A109" s="37">
        <f>Cell_calc!B299</f>
        <v>-63</v>
      </c>
      <c r="B109" s="37">
        <f>Cell_calc!C299</f>
        <v>-21</v>
      </c>
      <c r="C109" s="39">
        <f>Cell_calc!D299</f>
        <v>0.835</v>
      </c>
      <c r="D109" s="36">
        <v>202</v>
      </c>
      <c r="E109" s="36" t="s">
        <v>32</v>
      </c>
      <c r="F109" s="39">
        <f>Cell_calc!J299</f>
        <v>11948.259942366007</v>
      </c>
      <c r="G109" s="53">
        <f>Cell_calc!K299</f>
        <v>9670.384631599998</v>
      </c>
      <c r="H109" s="40">
        <f>Cell_calc!X299</f>
        <v>30261127.294344995</v>
      </c>
      <c r="I109" s="40">
        <f>Cell_calc!AA299</f>
        <v>10720726.991347414</v>
      </c>
      <c r="J109" s="40">
        <f>Cell_calc!AD299</f>
        <v>24546900.444263324</v>
      </c>
    </row>
    <row r="110" spans="1:10" ht="12.75">
      <c r="A110" s="37">
        <f>Cell_calc!B300</f>
        <v>-63</v>
      </c>
      <c r="B110" s="37">
        <f>Cell_calc!C300</f>
        <v>-15</v>
      </c>
      <c r="C110" s="39">
        <f>Cell_calc!D300</f>
        <v>1</v>
      </c>
      <c r="D110" s="36">
        <v>202</v>
      </c>
      <c r="E110" s="36" t="s">
        <v>32</v>
      </c>
      <c r="F110" s="39">
        <f>Cell_calc!J300</f>
        <v>12846.279479380124</v>
      </c>
      <c r="G110" s="53">
        <f>Cell_calc!K300</f>
        <v>11970.46977</v>
      </c>
      <c r="H110" s="40">
        <f>Cell_calc!X300</f>
        <v>40038566.54984513</v>
      </c>
      <c r="I110" s="40">
        <f>Cell_calc!AA300</f>
        <v>14184618.336607654</v>
      </c>
      <c r="J110" s="40">
        <f>Cell_calc!AD300</f>
        <v>32478059.97014935</v>
      </c>
    </row>
    <row r="111" spans="1:10" ht="12.75">
      <c r="A111" s="37">
        <f>Cell_calc!B301</f>
        <v>-63</v>
      </c>
      <c r="B111" s="37">
        <f>Cell_calc!C301</f>
        <v>-14</v>
      </c>
      <c r="C111" s="39">
        <f>Cell_calc!D301</f>
        <v>0.9059999999999999</v>
      </c>
      <c r="D111" s="36">
        <v>202</v>
      </c>
      <c r="E111" s="36" t="s">
        <v>32</v>
      </c>
      <c r="F111" s="39">
        <f>Cell_calc!J301</f>
        <v>6142.133626214598</v>
      </c>
      <c r="G111" s="53">
        <f>Cell_calc!K301</f>
        <v>10892.540125319998</v>
      </c>
      <c r="H111" s="40">
        <f>Cell_calc!X301</f>
        <v>15428218.433818197</v>
      </c>
      <c r="I111" s="40">
        <f>Cell_calc!AA301</f>
        <v>5465814.81195341</v>
      </c>
      <c r="J111" s="40">
        <f>Cell_calc!AD301</f>
        <v>12514898.676562369</v>
      </c>
    </row>
    <row r="112" spans="1:10" ht="12.75">
      <c r="A112" s="37">
        <f>Cell_calc!B302</f>
        <v>-62</v>
      </c>
      <c r="B112" s="37">
        <f>Cell_calc!C302</f>
        <v>-14</v>
      </c>
      <c r="C112" s="39">
        <f>Cell_calc!D302</f>
        <v>0.489</v>
      </c>
      <c r="D112" s="36">
        <v>202</v>
      </c>
      <c r="E112" s="36" t="s">
        <v>32</v>
      </c>
      <c r="F112" s="39">
        <f>Cell_calc!J302</f>
        <v>3856.0838916775465</v>
      </c>
      <c r="G112" s="53">
        <f>Cell_calc!K302</f>
        <v>5879.086226579999</v>
      </c>
      <c r="H112" s="40">
        <f>Cell_calc!X302</f>
        <v>11982422.560011314</v>
      </c>
      <c r="I112" s="40">
        <f>Cell_calc!AA302</f>
        <v>4245059.336730304</v>
      </c>
      <c r="J112" s="40">
        <f>Cell_calc!AD302</f>
        <v>9719774.508091707</v>
      </c>
    </row>
    <row r="113" spans="1:10" ht="12.75">
      <c r="A113" s="37">
        <f>Cell_calc!B303</f>
        <v>-68</v>
      </c>
      <c r="B113" s="37">
        <f>Cell_calc!C303</f>
        <v>-18</v>
      </c>
      <c r="C113" s="39">
        <f>Cell_calc!D303</f>
        <v>1.005</v>
      </c>
      <c r="D113" s="36">
        <v>202</v>
      </c>
      <c r="E113" s="36" t="s">
        <v>32</v>
      </c>
      <c r="F113" s="39">
        <f>Cell_calc!J303</f>
        <v>213000.6339708897</v>
      </c>
      <c r="G113" s="53">
        <f>Cell_calc!K303</f>
        <v>11850.999687449998</v>
      </c>
      <c r="H113" s="40">
        <f>Cell_calc!X303</f>
        <v>459396847.1304875</v>
      </c>
      <c r="I113" s="40">
        <f>Cell_calc!AA303</f>
        <v>162752303.66887504</v>
      </c>
      <c r="J113" s="40">
        <f>Cell_calc!AD303</f>
        <v>372648664.4477341</v>
      </c>
    </row>
    <row r="114" spans="1:10" ht="12.75">
      <c r="A114" s="37">
        <f>Cell_calc!B304</f>
        <v>-68</v>
      </c>
      <c r="B114" s="37">
        <f>Cell_calc!C304</f>
        <v>-13</v>
      </c>
      <c r="C114" s="39">
        <f>Cell_calc!D304</f>
        <v>1.001</v>
      </c>
      <c r="D114" s="36">
        <v>202</v>
      </c>
      <c r="E114" s="36" t="s">
        <v>32</v>
      </c>
      <c r="F114" s="39">
        <f>Cell_calc!J304</f>
        <v>3216.069967747663</v>
      </c>
      <c r="G114" s="53">
        <f>Cell_calc!K304</f>
        <v>12083.291990769998</v>
      </c>
      <c r="H114" s="40">
        <f>Cell_calc!X304</f>
        <v>6784836.6549436385</v>
      </c>
      <c r="I114" s="40">
        <f>Cell_calc!AA304</f>
        <v>2403690.4095152617</v>
      </c>
      <c r="J114" s="40">
        <f>Cell_calc!AD304</f>
        <v>5503651.872566337</v>
      </c>
    </row>
    <row r="115" spans="1:10" ht="12.75">
      <c r="A115" s="37">
        <f>Cell_calc!B305</f>
        <v>-67</v>
      </c>
      <c r="B115" s="37">
        <f>Cell_calc!C305</f>
        <v>-17</v>
      </c>
      <c r="C115" s="39">
        <f>Cell_calc!D305</f>
        <v>1.003</v>
      </c>
      <c r="D115" s="36">
        <v>202</v>
      </c>
      <c r="E115" s="36" t="s">
        <v>32</v>
      </c>
      <c r="F115" s="39">
        <f>Cell_calc!J305</f>
        <v>55295.20298402963</v>
      </c>
      <c r="G115" s="53">
        <f>Cell_calc!K305</f>
        <v>11890.694687899999</v>
      </c>
      <c r="H115" s="40">
        <f>Cell_calc!X305</f>
        <v>127200480.28972352</v>
      </c>
      <c r="I115" s="40">
        <f>Cell_calc!AA305</f>
        <v>45063807.73888849</v>
      </c>
      <c r="J115" s="40">
        <f>Cell_calc!AD305</f>
        <v>103181137.16529697</v>
      </c>
    </row>
    <row r="116" spans="1:10" ht="12.75">
      <c r="A116" s="37">
        <f>Cell_calc!B306</f>
        <v>-67</v>
      </c>
      <c r="B116" s="37">
        <f>Cell_calc!C306</f>
        <v>-16</v>
      </c>
      <c r="C116" s="39">
        <f>Cell_calc!D306</f>
        <v>1</v>
      </c>
      <c r="D116" s="36">
        <v>202</v>
      </c>
      <c r="E116" s="36" t="s">
        <v>32</v>
      </c>
      <c r="F116" s="39">
        <f>Cell_calc!J306</f>
        <v>8395.182642799015</v>
      </c>
      <c r="G116" s="53">
        <f>Cell_calc!K306</f>
        <v>11914.619009999999</v>
      </c>
      <c r="H116" s="40">
        <f>Cell_calc!X306</f>
        <v>19294054.022074148</v>
      </c>
      <c r="I116" s="40">
        <f>Cell_calc!AA306</f>
        <v>6835379.386729574</v>
      </c>
      <c r="J116" s="40">
        <f>Cell_calc!AD306</f>
        <v>15650746.207812212</v>
      </c>
    </row>
    <row r="117" spans="1:10" ht="12.75">
      <c r="A117" s="37">
        <f>Cell_calc!B307</f>
        <v>-67</v>
      </c>
      <c r="B117" s="37">
        <f>Cell_calc!C307</f>
        <v>-13</v>
      </c>
      <c r="C117" s="39">
        <f>Cell_calc!D307</f>
        <v>1</v>
      </c>
      <c r="D117" s="36">
        <v>202</v>
      </c>
      <c r="E117" s="36" t="s">
        <v>32</v>
      </c>
      <c r="F117" s="39">
        <f>Cell_calc!J307</f>
        <v>7894.171742972653</v>
      </c>
      <c r="G117" s="53">
        <f>Cell_calc!K307</f>
        <v>12071.22077</v>
      </c>
      <c r="H117" s="40">
        <f>Cell_calc!X307</f>
        <v>18406047.816216156</v>
      </c>
      <c r="I117" s="40">
        <f>Cell_calc!AA307</f>
        <v>6520781.98237561</v>
      </c>
      <c r="J117" s="40">
        <f>Cell_calc!AD307</f>
        <v>14930422.747385222</v>
      </c>
    </row>
    <row r="118" spans="1:10" ht="12.75">
      <c r="A118" s="37">
        <f>Cell_calc!B308</f>
        <v>-66</v>
      </c>
      <c r="B118" s="37">
        <f>Cell_calc!C308</f>
        <v>-22</v>
      </c>
      <c r="C118" s="39">
        <f>Cell_calc!D308</f>
        <v>0.994</v>
      </c>
      <c r="D118" s="36">
        <v>202</v>
      </c>
      <c r="E118" s="36" t="s">
        <v>32</v>
      </c>
      <c r="F118" s="39">
        <f>Cell_calc!J308</f>
        <v>83260.81139449711</v>
      </c>
      <c r="G118" s="53">
        <f>Cell_calc!K308</f>
        <v>11434.93521618</v>
      </c>
      <c r="H118" s="40">
        <f>Cell_calc!X308</f>
        <v>155962986.70453686</v>
      </c>
      <c r="I118" s="40">
        <f>Cell_calc!AA308</f>
        <v>55253612.49602045</v>
      </c>
      <c r="J118" s="40">
        <f>Cell_calc!AD308</f>
        <v>126512402.21119124</v>
      </c>
    </row>
    <row r="119" spans="1:10" ht="12.75">
      <c r="A119" s="37">
        <f>Cell_calc!B309</f>
        <v>-66</v>
      </c>
      <c r="B119" s="37">
        <f>Cell_calc!C309</f>
        <v>-21</v>
      </c>
      <c r="C119" s="39">
        <f>Cell_calc!D309</f>
        <v>0.998</v>
      </c>
      <c r="D119" s="36">
        <v>202</v>
      </c>
      <c r="E119" s="36" t="s">
        <v>32</v>
      </c>
      <c r="F119" s="39">
        <f>Cell_calc!J309</f>
        <v>66843.45422393947</v>
      </c>
      <c r="G119" s="53">
        <f>Cell_calc!K309</f>
        <v>11558.136362079998</v>
      </c>
      <c r="H119" s="40">
        <f>Cell_calc!X309</f>
        <v>118360462.14498042</v>
      </c>
      <c r="I119" s="40">
        <f>Cell_calc!AA309</f>
        <v>41932020.20808957</v>
      </c>
      <c r="J119" s="40">
        <f>Cell_calc!AD309</f>
        <v>96010384.9585528</v>
      </c>
    </row>
    <row r="120" spans="1:10" ht="12.75">
      <c r="A120" s="37">
        <f>Cell_calc!B310</f>
        <v>-66</v>
      </c>
      <c r="B120" s="37">
        <f>Cell_calc!C310</f>
        <v>-19</v>
      </c>
      <c r="C120" s="39">
        <f>Cell_calc!D310</f>
        <v>1</v>
      </c>
      <c r="D120" s="36">
        <v>202</v>
      </c>
      <c r="E120" s="36" t="s">
        <v>32</v>
      </c>
      <c r="F120" s="39">
        <f>Cell_calc!J310</f>
        <v>216380.7075066444</v>
      </c>
      <c r="G120" s="53">
        <f>Cell_calc!K310</f>
        <v>11725.35994</v>
      </c>
      <c r="H120" s="40">
        <f>Cell_calc!X310</f>
        <v>453664078.59815323</v>
      </c>
      <c r="I120" s="40">
        <f>Cell_calc!AA310</f>
        <v>160721333.51558438</v>
      </c>
      <c r="J120" s="40">
        <f>Cell_calc!AD310</f>
        <v>367998418.04202557</v>
      </c>
    </row>
    <row r="121" spans="1:10" ht="12.75">
      <c r="A121" s="37">
        <f>Cell_calc!B311</f>
        <v>-65</v>
      </c>
      <c r="B121" s="37">
        <f>Cell_calc!C311</f>
        <v>-20</v>
      </c>
      <c r="C121" s="39">
        <f>Cell_calc!D311</f>
        <v>1</v>
      </c>
      <c r="D121" s="36">
        <v>202</v>
      </c>
      <c r="E121" s="36" t="s">
        <v>32</v>
      </c>
      <c r="F121" s="39">
        <f>Cell_calc!J311</f>
        <v>109608.38460352934</v>
      </c>
      <c r="G121" s="53">
        <f>Cell_calc!K311</f>
        <v>11655.101009999998</v>
      </c>
      <c r="H121" s="40">
        <f>Cell_calc!X311</f>
        <v>241096037.18137118</v>
      </c>
      <c r="I121" s="40">
        <f>Cell_calc!AA311</f>
        <v>85414028.63733508</v>
      </c>
      <c r="J121" s="40">
        <f>Cell_calc!AD311</f>
        <v>195569727.6123443</v>
      </c>
    </row>
    <row r="122" spans="1:10" ht="12.75">
      <c r="A122" s="37">
        <f>Cell_calc!B312</f>
        <v>-65</v>
      </c>
      <c r="B122" s="37">
        <f>Cell_calc!C312</f>
        <v>-19</v>
      </c>
      <c r="C122" s="39">
        <f>Cell_calc!D312</f>
        <v>1</v>
      </c>
      <c r="D122" s="36">
        <v>202</v>
      </c>
      <c r="E122" s="36" t="s">
        <v>32</v>
      </c>
      <c r="F122" s="39">
        <f>Cell_calc!J312</f>
        <v>69148.50437184318</v>
      </c>
      <c r="G122" s="53">
        <f>Cell_calc!K312</f>
        <v>11725.35994</v>
      </c>
      <c r="H122" s="40">
        <f>Cell_calc!X312</f>
        <v>167093195.10336936</v>
      </c>
      <c r="I122" s="40">
        <f>Cell_calc!AA312</f>
        <v>59196754.61495215</v>
      </c>
      <c r="J122" s="40">
        <f>Cell_calc!AD312</f>
        <v>135540886.67023188</v>
      </c>
    </row>
    <row r="123" spans="1:10" ht="12.75">
      <c r="A123" s="37">
        <f>Cell_calc!B313</f>
        <v>-65</v>
      </c>
      <c r="B123" s="37">
        <f>Cell_calc!C313</f>
        <v>-16</v>
      </c>
      <c r="C123" s="39">
        <f>Cell_calc!D313</f>
        <v>1</v>
      </c>
      <c r="D123" s="36">
        <v>202</v>
      </c>
      <c r="E123" s="36" t="s">
        <v>32</v>
      </c>
      <c r="F123" s="39">
        <f>Cell_calc!J313</f>
        <v>12034.261813394085</v>
      </c>
      <c r="G123" s="53">
        <f>Cell_calc!K313</f>
        <v>11914.619009999999</v>
      </c>
      <c r="H123" s="40">
        <f>Cell_calc!X313</f>
        <v>29732652.95469743</v>
      </c>
      <c r="I123" s="40">
        <f>Cell_calc!AA313</f>
        <v>10533502.33635735</v>
      </c>
      <c r="J123" s="40">
        <f>Cell_calc!AD313</f>
        <v>24118218.23171731</v>
      </c>
    </row>
    <row r="124" spans="1:10" ht="12.75">
      <c r="A124" s="37">
        <f>Cell_calc!B314</f>
        <v>-64</v>
      </c>
      <c r="B124" s="37">
        <f>Cell_calc!C314</f>
        <v>-21</v>
      </c>
      <c r="C124" s="39">
        <f>Cell_calc!D314</f>
        <v>1</v>
      </c>
      <c r="D124" s="36">
        <v>202</v>
      </c>
      <c r="E124" s="36" t="s">
        <v>32</v>
      </c>
      <c r="F124" s="39">
        <f>Cell_calc!J314</f>
        <v>22569.49101433365</v>
      </c>
      <c r="G124" s="53">
        <f>Cell_calc!K314</f>
        <v>11581.298959999998</v>
      </c>
      <c r="H124" s="40">
        <f>Cell_calc!X314</f>
        <v>54004474.51954647</v>
      </c>
      <c r="I124" s="40">
        <f>Cell_calc!AA314</f>
        <v>19132374.74611295</v>
      </c>
      <c r="J124" s="40">
        <f>Cell_calc!AD314</f>
        <v>43806777.14619674</v>
      </c>
    </row>
    <row r="125" spans="1:10" ht="12.75">
      <c r="A125" s="37">
        <f>Cell_calc!B315</f>
        <v>-67</v>
      </c>
      <c r="B125" s="37">
        <f>Cell_calc!C315</f>
        <v>-18</v>
      </c>
      <c r="C125" s="39">
        <f>Cell_calc!D315</f>
        <v>0.9900000000000001</v>
      </c>
      <c r="D125" s="36">
        <v>202</v>
      </c>
      <c r="E125" s="36" t="s">
        <v>32</v>
      </c>
      <c r="F125" s="39">
        <f>Cell_calc!J315</f>
        <v>749415.3040298915</v>
      </c>
      <c r="G125" s="53">
        <f>Cell_calc!K315</f>
        <v>11674.1190951</v>
      </c>
      <c r="H125" s="40">
        <f>Cell_calc!X315</f>
        <v>1732596387.890294</v>
      </c>
      <c r="I125" s="40">
        <f>Cell_calc!AA315</f>
        <v>613813645.476374</v>
      </c>
      <c r="J125" s="40">
        <f>Cell_calc!AD315</f>
        <v>1405429170.8948</v>
      </c>
    </row>
    <row r="126" spans="1:10" ht="12.75">
      <c r="A126" s="37"/>
      <c r="B126" s="36"/>
      <c r="C126" s="36"/>
      <c r="D126" s="36"/>
      <c r="E126" s="36"/>
      <c r="F126" s="36"/>
      <c r="G126" s="36"/>
      <c r="H126" s="36"/>
      <c r="I126" s="36"/>
      <c r="J126" s="36"/>
    </row>
    <row r="127" spans="1:10" ht="12.75">
      <c r="A127" s="37"/>
      <c r="B127" s="36"/>
      <c r="C127" s="44"/>
      <c r="D127" s="44"/>
      <c r="E127" s="44"/>
      <c r="F127" s="44"/>
      <c r="G127" s="44"/>
      <c r="H127" s="44"/>
      <c r="I127" s="44"/>
      <c r="J127" s="44"/>
    </row>
    <row r="128" spans="1:10" ht="12.75">
      <c r="A128" s="37"/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1:10" ht="12.75">
      <c r="A129" s="37"/>
      <c r="B129" s="36"/>
      <c r="C129" s="36"/>
      <c r="D129" s="36"/>
      <c r="E129" s="36"/>
      <c r="F129" s="36"/>
      <c r="G129" s="36"/>
      <c r="H129" s="36"/>
      <c r="I129" s="36"/>
      <c r="J129" s="36"/>
    </row>
    <row r="130" spans="1:10" ht="12.75">
      <c r="A130" s="37"/>
      <c r="B130" s="36"/>
      <c r="C130" s="36"/>
      <c r="D130" s="36"/>
      <c r="E130" s="36"/>
      <c r="F130" s="36"/>
      <c r="G130" s="36"/>
      <c r="H130" s="36"/>
      <c r="I130" s="36"/>
      <c r="J130" s="36"/>
    </row>
    <row r="131" spans="1:10" ht="12.75">
      <c r="A131" s="37"/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1:10" ht="12.75">
      <c r="A132" s="37"/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1:10" ht="12.75">
      <c r="A133" s="37"/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1:10" ht="12.75">
      <c r="A134" s="37"/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1:10" ht="12.75">
      <c r="A135" s="37"/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1:10" ht="12.75">
      <c r="A136" s="37"/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1:10" ht="12.75">
      <c r="A137" s="37"/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1:10" ht="12.75">
      <c r="A138" s="37"/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1:10" ht="12.75">
      <c r="A139" s="37"/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1:10" ht="12.75">
      <c r="A140" s="37"/>
      <c r="B140" s="36"/>
      <c r="C140" s="36"/>
      <c r="D140" s="36"/>
      <c r="E140" s="36"/>
      <c r="F140" s="36"/>
      <c r="G140" s="36"/>
      <c r="H140" s="36"/>
      <c r="I140" s="36"/>
      <c r="J140" s="36"/>
    </row>
    <row r="141" spans="1:10" ht="12.75">
      <c r="A141" s="37"/>
      <c r="B141" s="36"/>
      <c r="C141" s="36"/>
      <c r="D141" s="36"/>
      <c r="E141" s="36"/>
      <c r="F141" s="36"/>
      <c r="G141" s="36"/>
      <c r="H141" s="36"/>
      <c r="I141" s="36"/>
      <c r="J141" s="36"/>
    </row>
    <row r="142" spans="1:10" ht="12.75">
      <c r="A142" s="37"/>
      <c r="B142" s="36"/>
      <c r="C142" s="36"/>
      <c r="D142" s="36"/>
      <c r="E142" s="36"/>
      <c r="F142" s="36"/>
      <c r="G142" s="36"/>
      <c r="H142" s="36"/>
      <c r="I142" s="36"/>
      <c r="J142" s="36"/>
    </row>
    <row r="143" spans="1:10" ht="12.75">
      <c r="A143" s="37"/>
      <c r="B143" s="36"/>
      <c r="C143" s="36"/>
      <c r="D143" s="36"/>
      <c r="E143" s="36"/>
      <c r="F143" s="36"/>
      <c r="G143" s="36"/>
      <c r="H143" s="36"/>
      <c r="I143" s="36"/>
      <c r="J143" s="36"/>
    </row>
    <row r="144" spans="1:10" ht="12.75">
      <c r="A144" s="37"/>
      <c r="B144" s="36"/>
      <c r="C144" s="36"/>
      <c r="D144" s="36"/>
      <c r="E144" s="36"/>
      <c r="F144" s="36"/>
      <c r="G144" s="36"/>
      <c r="H144" s="36"/>
      <c r="I144" s="36"/>
      <c r="J144" s="36"/>
    </row>
    <row r="145" spans="1:10" ht="12.75">
      <c r="A145" s="37"/>
      <c r="B145" s="36"/>
      <c r="C145" s="36"/>
      <c r="D145" s="36"/>
      <c r="E145" s="36"/>
      <c r="F145" s="36"/>
      <c r="G145" s="36"/>
      <c r="H145" s="36"/>
      <c r="I145" s="36"/>
      <c r="J145" s="36"/>
    </row>
    <row r="146" spans="1:10" ht="12.75">
      <c r="A146" s="37"/>
      <c r="B146" s="36"/>
      <c r="C146" s="36"/>
      <c r="D146" s="36"/>
      <c r="E146" s="36"/>
      <c r="F146" s="36"/>
      <c r="G146" s="36"/>
      <c r="H146" s="36"/>
      <c r="I146" s="36"/>
      <c r="J146" s="36"/>
    </row>
    <row r="147" spans="1:10" ht="12.75">
      <c r="A147" s="37"/>
      <c r="B147" s="36"/>
      <c r="C147" s="36"/>
      <c r="D147" s="36"/>
      <c r="E147" s="36"/>
      <c r="F147" s="36"/>
      <c r="G147" s="36"/>
      <c r="H147" s="36"/>
      <c r="I147" s="36"/>
      <c r="J147" s="36"/>
    </row>
    <row r="148" spans="1:10" ht="12.75">
      <c r="A148" s="37"/>
      <c r="B148" s="36"/>
      <c r="C148" s="36"/>
      <c r="D148" s="36"/>
      <c r="E148" s="36"/>
      <c r="F148" s="36"/>
      <c r="G148" s="36"/>
      <c r="H148" s="36"/>
      <c r="I148" s="36"/>
      <c r="J148" s="36"/>
    </row>
    <row r="149" spans="1:10" ht="12.75">
      <c r="A149" s="37"/>
      <c r="B149" s="36"/>
      <c r="C149" s="36"/>
      <c r="D149" s="36"/>
      <c r="E149" s="36"/>
      <c r="F149" s="36"/>
      <c r="G149" s="36"/>
      <c r="H149" s="36"/>
      <c r="I149" s="36"/>
      <c r="J149" s="36"/>
    </row>
    <row r="150" spans="1:10" ht="12.75">
      <c r="A150" s="37"/>
      <c r="B150" s="36"/>
      <c r="C150" s="36"/>
      <c r="D150" s="36"/>
      <c r="E150" s="36"/>
      <c r="F150" s="36"/>
      <c r="G150" s="36"/>
      <c r="H150" s="36"/>
      <c r="I150" s="36"/>
      <c r="J150" s="36"/>
    </row>
    <row r="151" spans="1:10" ht="12.75">
      <c r="A151" s="37"/>
      <c r="B151" s="36"/>
      <c r="C151" s="36"/>
      <c r="D151" s="36"/>
      <c r="E151" s="36"/>
      <c r="F151" s="36"/>
      <c r="G151" s="36"/>
      <c r="H151" s="36"/>
      <c r="I151" s="36"/>
      <c r="J151" s="36"/>
    </row>
    <row r="152" spans="1:10" ht="12.75">
      <c r="A152" s="37"/>
      <c r="B152" s="36"/>
      <c r="C152" s="36"/>
      <c r="D152" s="36"/>
      <c r="E152" s="36"/>
      <c r="F152" s="36"/>
      <c r="G152" s="36"/>
      <c r="H152" s="36"/>
      <c r="I152" s="36"/>
      <c r="J152" s="36"/>
    </row>
    <row r="153" spans="1:10" ht="12.75">
      <c r="A153" s="37"/>
      <c r="B153" s="36"/>
      <c r="C153" s="36"/>
      <c r="D153" s="36"/>
      <c r="E153" s="36"/>
      <c r="F153" s="36"/>
      <c r="G153" s="36"/>
      <c r="H153" s="36"/>
      <c r="I153" s="36"/>
      <c r="J153" s="36"/>
    </row>
    <row r="154" spans="1:10" ht="12.75">
      <c r="A154" s="37"/>
      <c r="B154" s="36"/>
      <c r="C154" s="36"/>
      <c r="D154" s="36"/>
      <c r="E154" s="36"/>
      <c r="F154" s="36"/>
      <c r="G154" s="36"/>
      <c r="H154" s="36"/>
      <c r="I154" s="36"/>
      <c r="J154" s="36"/>
    </row>
    <row r="155" spans="1:10" ht="12.75">
      <c r="A155" s="37"/>
      <c r="B155" s="36"/>
      <c r="C155" s="36"/>
      <c r="D155" s="36"/>
      <c r="E155" s="36"/>
      <c r="F155" s="36"/>
      <c r="G155" s="36"/>
      <c r="H155" s="36"/>
      <c r="I155" s="36"/>
      <c r="J155" s="36"/>
    </row>
    <row r="156" spans="1:10" ht="12.75">
      <c r="A156" s="37"/>
      <c r="B156" s="36"/>
      <c r="C156" s="36"/>
      <c r="D156" s="36"/>
      <c r="E156" s="36"/>
      <c r="F156" s="36"/>
      <c r="G156" s="36"/>
      <c r="H156" s="36"/>
      <c r="I156" s="36"/>
      <c r="J156" s="36"/>
    </row>
    <row r="157" spans="1:10" ht="12.75">
      <c r="A157" s="37"/>
      <c r="B157" s="36"/>
      <c r="C157" s="36"/>
      <c r="D157" s="36"/>
      <c r="E157" s="36"/>
      <c r="F157" s="36"/>
      <c r="G157" s="36"/>
      <c r="H157" s="36"/>
      <c r="I157" s="36"/>
      <c r="J157" s="36"/>
    </row>
    <row r="158" spans="1:10" ht="12.75">
      <c r="A158" s="37"/>
      <c r="B158" s="36"/>
      <c r="C158" s="36"/>
      <c r="D158" s="36"/>
      <c r="E158" s="36"/>
      <c r="F158" s="36"/>
      <c r="G158" s="36"/>
      <c r="H158" s="36"/>
      <c r="I158" s="36"/>
      <c r="J158" s="36"/>
    </row>
    <row r="159" spans="1:10" ht="12.75">
      <c r="A159" s="37"/>
      <c r="B159" s="36"/>
      <c r="C159" s="36"/>
      <c r="D159" s="36"/>
      <c r="E159" s="36"/>
      <c r="F159" s="36"/>
      <c r="G159" s="36"/>
      <c r="H159" s="36"/>
      <c r="I159" s="36"/>
      <c r="J159" s="36"/>
    </row>
    <row r="160" spans="1:10" ht="12.75">
      <c r="A160" s="37"/>
      <c r="B160" s="36"/>
      <c r="C160" s="36"/>
      <c r="D160" s="36"/>
      <c r="E160" s="36"/>
      <c r="F160" s="36"/>
      <c r="G160" s="36"/>
      <c r="H160" s="36"/>
      <c r="I160" s="36"/>
      <c r="J160" s="36"/>
    </row>
    <row r="161" spans="1:10" ht="12.75">
      <c r="A161" s="37"/>
      <c r="B161" s="36"/>
      <c r="C161" s="36"/>
      <c r="D161" s="36"/>
      <c r="E161" s="36"/>
      <c r="F161" s="36"/>
      <c r="G161" s="36"/>
      <c r="H161" s="36"/>
      <c r="I161" s="36"/>
      <c r="J161" s="36"/>
    </row>
    <row r="162" spans="1:10" ht="12.75">
      <c r="A162" s="37"/>
      <c r="B162" s="36"/>
      <c r="C162" s="36"/>
      <c r="D162" s="36"/>
      <c r="E162" s="36"/>
      <c r="F162" s="36"/>
      <c r="G162" s="36"/>
      <c r="H162" s="36"/>
      <c r="I162" s="36"/>
      <c r="J162" s="36"/>
    </row>
    <row r="163" spans="1:10" ht="12.75">
      <c r="A163" s="37"/>
      <c r="B163" s="36"/>
      <c r="C163" s="36"/>
      <c r="D163" s="36"/>
      <c r="E163" s="36"/>
      <c r="F163" s="36"/>
      <c r="G163" s="36"/>
      <c r="H163" s="36"/>
      <c r="I163" s="36"/>
      <c r="J163" s="36"/>
    </row>
    <row r="164" spans="1:10" ht="12.75">
      <c r="A164" s="37"/>
      <c r="B164" s="36"/>
      <c r="C164" s="36"/>
      <c r="D164" s="36"/>
      <c r="E164" s="36"/>
      <c r="F164" s="36"/>
      <c r="G164" s="36"/>
      <c r="H164" s="36"/>
      <c r="I164" s="36"/>
      <c r="J164" s="36"/>
    </row>
    <row r="165" spans="1:10" ht="12.75">
      <c r="A165" s="37"/>
      <c r="B165" s="36"/>
      <c r="C165" s="36"/>
      <c r="D165" s="36"/>
      <c r="E165" s="36"/>
      <c r="F165" s="36"/>
      <c r="G165" s="36"/>
      <c r="H165" s="36"/>
      <c r="I165" s="36"/>
      <c r="J165" s="36"/>
    </row>
    <row r="166" spans="1:10" ht="12.75">
      <c r="A166" s="37"/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1:10" ht="12.75">
      <c r="A167" s="37"/>
      <c r="B167" s="36"/>
      <c r="C167" s="36"/>
      <c r="D167" s="36"/>
      <c r="E167" s="36"/>
      <c r="F167" s="36"/>
      <c r="G167" s="36"/>
      <c r="H167" s="36"/>
      <c r="I167" s="36"/>
      <c r="J167" s="36"/>
    </row>
    <row r="168" spans="1:10" ht="12.75">
      <c r="A168" s="37"/>
      <c r="B168" s="36"/>
      <c r="C168" s="36"/>
      <c r="D168" s="36"/>
      <c r="E168" s="36"/>
      <c r="F168" s="36"/>
      <c r="G168" s="36"/>
      <c r="H168" s="36"/>
      <c r="I168" s="36"/>
      <c r="J168" s="36"/>
    </row>
    <row r="169" spans="1:10" ht="12.75">
      <c r="A169" s="37"/>
      <c r="B169" s="36"/>
      <c r="C169" s="36"/>
      <c r="D169" s="36"/>
      <c r="E169" s="36"/>
      <c r="F169" s="36"/>
      <c r="G169" s="36"/>
      <c r="H169" s="36"/>
      <c r="I169" s="36"/>
      <c r="J169" s="36"/>
    </row>
    <row r="170" spans="1:10" ht="12.75">
      <c r="A170" s="37"/>
      <c r="B170" s="36"/>
      <c r="C170" s="36"/>
      <c r="D170" s="36"/>
      <c r="E170" s="36"/>
      <c r="F170" s="36"/>
      <c r="G170" s="36"/>
      <c r="H170" s="36"/>
      <c r="I170" s="36"/>
      <c r="J170" s="36"/>
    </row>
    <row r="171" spans="1:10" ht="12.75">
      <c r="A171" s="37"/>
      <c r="B171" s="36"/>
      <c r="C171" s="36"/>
      <c r="D171" s="36"/>
      <c r="E171" s="36"/>
      <c r="F171" s="36"/>
      <c r="G171" s="36"/>
      <c r="H171" s="36"/>
      <c r="I171" s="36"/>
      <c r="J171" s="36"/>
    </row>
    <row r="172" spans="1:10" ht="12.75">
      <c r="A172" s="37"/>
      <c r="B172" s="36"/>
      <c r="C172" s="36"/>
      <c r="D172" s="36"/>
      <c r="E172" s="36"/>
      <c r="F172" s="36"/>
      <c r="G172" s="36"/>
      <c r="H172" s="36"/>
      <c r="I172" s="36"/>
      <c r="J172" s="36"/>
    </row>
    <row r="173" spans="1:10" ht="12.75">
      <c r="A173" s="37"/>
      <c r="B173" s="36"/>
      <c r="C173" s="36"/>
      <c r="D173" s="36"/>
      <c r="E173" s="36"/>
      <c r="F173" s="36"/>
      <c r="G173" s="36"/>
      <c r="H173" s="36"/>
      <c r="I173" s="36"/>
      <c r="J173" s="36"/>
    </row>
    <row r="174" spans="1:10" ht="12.75">
      <c r="A174" s="37"/>
      <c r="B174" s="36"/>
      <c r="C174" s="36"/>
      <c r="D174" s="36"/>
      <c r="E174" s="36"/>
      <c r="F174" s="36"/>
      <c r="G174" s="36"/>
      <c r="H174" s="36"/>
      <c r="I174" s="36"/>
      <c r="J174" s="36"/>
    </row>
    <row r="175" spans="1:10" ht="12.75">
      <c r="A175" s="37"/>
      <c r="B175" s="36"/>
      <c r="C175" s="36"/>
      <c r="D175" s="36"/>
      <c r="E175" s="36"/>
      <c r="F175" s="36"/>
      <c r="G175" s="36"/>
      <c r="H175" s="36"/>
      <c r="I175" s="36"/>
      <c r="J175" s="36"/>
    </row>
    <row r="176" spans="1:10" ht="12.75">
      <c r="A176" s="37"/>
      <c r="B176" s="36"/>
      <c r="C176" s="36"/>
      <c r="D176" s="36"/>
      <c r="E176" s="36"/>
      <c r="F176" s="36"/>
      <c r="G176" s="36"/>
      <c r="H176" s="36"/>
      <c r="I176" s="36"/>
      <c r="J176" s="36"/>
    </row>
    <row r="177" spans="1:10" ht="12.75">
      <c r="A177" s="37"/>
      <c r="B177" s="36"/>
      <c r="C177" s="36"/>
      <c r="D177" s="36"/>
      <c r="E177" s="36"/>
      <c r="F177" s="36"/>
      <c r="G177" s="36"/>
      <c r="H177" s="36"/>
      <c r="I177" s="36"/>
      <c r="J177" s="36"/>
    </row>
    <row r="178" spans="1:10" ht="12.75">
      <c r="A178" s="37"/>
      <c r="B178" s="36"/>
      <c r="C178" s="36"/>
      <c r="D178" s="36"/>
      <c r="E178" s="36"/>
      <c r="F178" s="36"/>
      <c r="G178" s="36"/>
      <c r="H178" s="36"/>
      <c r="I178" s="36"/>
      <c r="J178" s="36"/>
    </row>
    <row r="179" spans="1:10" ht="12.75">
      <c r="A179" s="37"/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1:10" ht="12.75">
      <c r="A180" s="37"/>
      <c r="B180" s="36"/>
      <c r="C180" s="36"/>
      <c r="D180" s="36"/>
      <c r="E180" s="36"/>
      <c r="F180" s="36"/>
      <c r="G180" s="36"/>
      <c r="H180" s="36"/>
      <c r="I180" s="36"/>
      <c r="J180" s="36"/>
    </row>
    <row r="181" spans="1:10" ht="12.75">
      <c r="A181" s="37"/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1:10" ht="12.75">
      <c r="A182" s="37"/>
      <c r="B182" s="36"/>
      <c r="C182" s="36"/>
      <c r="D182" s="36"/>
      <c r="E182" s="36"/>
      <c r="F182" s="36"/>
      <c r="G182" s="36"/>
      <c r="H182" s="36"/>
      <c r="I182" s="36"/>
      <c r="J182" s="36"/>
    </row>
    <row r="183" spans="1:10" ht="12.75">
      <c r="A183" s="37"/>
      <c r="B183" s="36"/>
      <c r="C183" s="36"/>
      <c r="D183" s="36"/>
      <c r="E183" s="36"/>
      <c r="F183" s="36"/>
      <c r="G183" s="36"/>
      <c r="H183" s="36"/>
      <c r="I183" s="36"/>
      <c r="J183" s="36"/>
    </row>
    <row r="184" spans="1:10" ht="12.75">
      <c r="A184" s="37"/>
      <c r="B184" s="36"/>
      <c r="C184" s="36"/>
      <c r="D184" s="36"/>
      <c r="E184" s="36"/>
      <c r="F184" s="36"/>
      <c r="G184" s="36"/>
      <c r="H184" s="36"/>
      <c r="I184" s="36"/>
      <c r="J184" s="36"/>
    </row>
    <row r="185" spans="1:10" ht="12.75">
      <c r="A185" s="37"/>
      <c r="B185" s="36"/>
      <c r="C185" s="36"/>
      <c r="D185" s="36"/>
      <c r="E185" s="36"/>
      <c r="F185" s="36"/>
      <c r="G185" s="36"/>
      <c r="H185" s="36"/>
      <c r="I185" s="36"/>
      <c r="J185" s="36"/>
    </row>
    <row r="186" spans="1:10" ht="12.75">
      <c r="A186" s="37"/>
      <c r="B186" s="36"/>
      <c r="C186" s="36"/>
      <c r="D186" s="36"/>
      <c r="E186" s="36"/>
      <c r="F186" s="36"/>
      <c r="G186" s="36"/>
      <c r="H186" s="36"/>
      <c r="I186" s="36"/>
      <c r="J186" s="36"/>
    </row>
    <row r="187" spans="1:10" ht="12.75">
      <c r="A187" s="37"/>
      <c r="B187" s="36"/>
      <c r="C187" s="36"/>
      <c r="D187" s="36"/>
      <c r="E187" s="36"/>
      <c r="F187" s="36"/>
      <c r="G187" s="36"/>
      <c r="H187" s="36"/>
      <c r="I187" s="36"/>
      <c r="J187" s="36"/>
    </row>
    <row r="188" spans="1:10" ht="12.75">
      <c r="A188" s="37"/>
      <c r="B188" s="36"/>
      <c r="C188" s="36"/>
      <c r="D188" s="36"/>
      <c r="E188" s="36"/>
      <c r="F188" s="36"/>
      <c r="G188" s="36"/>
      <c r="H188" s="36"/>
      <c r="I188" s="36"/>
      <c r="J188" s="36"/>
    </row>
    <row r="189" spans="1:10" ht="12.75">
      <c r="A189" s="37"/>
      <c r="B189" s="36"/>
      <c r="C189" s="36"/>
      <c r="D189" s="36"/>
      <c r="E189" s="36"/>
      <c r="F189" s="36"/>
      <c r="G189" s="36"/>
      <c r="H189" s="36"/>
      <c r="I189" s="36"/>
      <c r="J189" s="36"/>
    </row>
    <row r="190" spans="1:10" ht="12.75">
      <c r="A190" s="37"/>
      <c r="B190" s="36"/>
      <c r="C190" s="36"/>
      <c r="D190" s="36"/>
      <c r="E190" s="36"/>
      <c r="F190" s="36"/>
      <c r="G190" s="36"/>
      <c r="H190" s="36"/>
      <c r="I190" s="36"/>
      <c r="J190" s="36"/>
    </row>
    <row r="191" spans="1:10" ht="12.75">
      <c r="A191" s="37"/>
      <c r="B191" s="36"/>
      <c r="C191" s="36"/>
      <c r="D191" s="36"/>
      <c r="E191" s="36"/>
      <c r="F191" s="36"/>
      <c r="G191" s="36"/>
      <c r="H191" s="36"/>
      <c r="I191" s="36"/>
      <c r="J191" s="36"/>
    </row>
    <row r="192" spans="1:10" ht="12.75">
      <c r="A192" s="37"/>
      <c r="B192" s="36"/>
      <c r="C192" s="36"/>
      <c r="D192" s="36"/>
      <c r="E192" s="36"/>
      <c r="F192" s="36"/>
      <c r="G192" s="36"/>
      <c r="H192" s="36"/>
      <c r="I192" s="36"/>
      <c r="J192" s="36"/>
    </row>
    <row r="193" spans="1:10" ht="12.75">
      <c r="A193" s="37"/>
      <c r="B193" s="36"/>
      <c r="C193" s="36"/>
      <c r="D193" s="36"/>
      <c r="E193" s="36"/>
      <c r="F193" s="36"/>
      <c r="G193" s="36"/>
      <c r="H193" s="36"/>
      <c r="I193" s="36"/>
      <c r="J193" s="36"/>
    </row>
    <row r="194" spans="1:10" ht="12.75">
      <c r="A194" s="37"/>
      <c r="B194" s="36"/>
      <c r="C194" s="36"/>
      <c r="D194" s="36"/>
      <c r="E194" s="36"/>
      <c r="F194" s="36"/>
      <c r="G194" s="36"/>
      <c r="H194" s="36"/>
      <c r="I194" s="36"/>
      <c r="J194" s="36"/>
    </row>
    <row r="195" spans="1:10" ht="12.75">
      <c r="A195" s="37"/>
      <c r="B195" s="36"/>
      <c r="C195" s="36"/>
      <c r="D195" s="36"/>
      <c r="E195" s="36"/>
      <c r="F195" s="36"/>
      <c r="G195" s="36"/>
      <c r="H195" s="36"/>
      <c r="I195" s="36"/>
      <c r="J195" s="36"/>
    </row>
    <row r="196" spans="1:10" ht="12.75">
      <c r="A196" s="37"/>
      <c r="B196" s="36"/>
      <c r="C196" s="36"/>
      <c r="D196" s="36"/>
      <c r="E196" s="36"/>
      <c r="F196" s="36"/>
      <c r="G196" s="36"/>
      <c r="H196" s="36"/>
      <c r="I196" s="36"/>
      <c r="J196" s="36"/>
    </row>
    <row r="197" spans="1:10" ht="12.75">
      <c r="A197" s="37"/>
      <c r="B197" s="36"/>
      <c r="C197" s="36"/>
      <c r="D197" s="36"/>
      <c r="E197" s="36"/>
      <c r="F197" s="36"/>
      <c r="G197" s="36"/>
      <c r="H197" s="36"/>
      <c r="I197" s="36"/>
      <c r="J197" s="36"/>
    </row>
    <row r="198" spans="1:10" ht="12.75">
      <c r="A198" s="37"/>
      <c r="B198" s="36"/>
      <c r="C198" s="36"/>
      <c r="D198" s="36"/>
      <c r="E198" s="36"/>
      <c r="F198" s="36"/>
      <c r="G198" s="36"/>
      <c r="H198" s="36"/>
      <c r="I198" s="36"/>
      <c r="J198" s="36"/>
    </row>
    <row r="199" spans="1:10" ht="12.75">
      <c r="A199" s="37"/>
      <c r="B199" s="36"/>
      <c r="C199" s="36"/>
      <c r="D199" s="36"/>
      <c r="E199" s="36"/>
      <c r="F199" s="36"/>
      <c r="G199" s="36"/>
      <c r="H199" s="36"/>
      <c r="I199" s="36"/>
      <c r="J199" s="36"/>
    </row>
    <row r="200" spans="1:10" ht="12.75">
      <c r="A200" s="37"/>
      <c r="B200" s="36"/>
      <c r="C200" s="36"/>
      <c r="D200" s="36"/>
      <c r="E200" s="36"/>
      <c r="F200" s="36"/>
      <c r="G200" s="36"/>
      <c r="H200" s="36"/>
      <c r="I200" s="36"/>
      <c r="J200" s="36"/>
    </row>
    <row r="201" spans="1:10" ht="12.75">
      <c r="A201" s="37"/>
      <c r="B201" s="36"/>
      <c r="C201" s="36"/>
      <c r="D201" s="36"/>
      <c r="E201" s="36"/>
      <c r="F201" s="36"/>
      <c r="G201" s="36"/>
      <c r="H201" s="36"/>
      <c r="I201" s="36"/>
      <c r="J201" s="36"/>
    </row>
    <row r="202" spans="1:10" ht="12.75">
      <c r="A202" s="37"/>
      <c r="B202" s="36"/>
      <c r="C202" s="36"/>
      <c r="D202" s="36"/>
      <c r="E202" s="36"/>
      <c r="F202" s="36"/>
      <c r="G202" s="36"/>
      <c r="H202" s="36"/>
      <c r="I202" s="36"/>
      <c r="J202" s="36"/>
    </row>
    <row r="203" spans="1:10" ht="12.75">
      <c r="A203" s="37"/>
      <c r="B203" s="36"/>
      <c r="C203" s="36"/>
      <c r="D203" s="36"/>
      <c r="E203" s="36"/>
      <c r="F203" s="36"/>
      <c r="G203" s="36"/>
      <c r="H203" s="36"/>
      <c r="I203" s="36"/>
      <c r="J203" s="36"/>
    </row>
    <row r="204" spans="1:10" ht="12.75">
      <c r="A204" s="37"/>
      <c r="B204" s="36"/>
      <c r="C204" s="36"/>
      <c r="D204" s="36"/>
      <c r="E204" s="36"/>
      <c r="F204" s="36"/>
      <c r="G204" s="36"/>
      <c r="H204" s="36"/>
      <c r="I204" s="36"/>
      <c r="J204" s="36"/>
    </row>
    <row r="205" spans="1:10" ht="12.75">
      <c r="A205" s="37"/>
      <c r="B205" s="36"/>
      <c r="C205" s="36"/>
      <c r="D205" s="36"/>
      <c r="E205" s="36"/>
      <c r="F205" s="36"/>
      <c r="G205" s="36"/>
      <c r="H205" s="36"/>
      <c r="I205" s="36"/>
      <c r="J205" s="36"/>
    </row>
    <row r="206" spans="1:10" ht="12.75">
      <c r="A206" s="37"/>
      <c r="B206" s="36"/>
      <c r="C206" s="36"/>
      <c r="D206" s="36"/>
      <c r="E206" s="36"/>
      <c r="F206" s="36"/>
      <c r="G206" s="36"/>
      <c r="H206" s="36"/>
      <c r="I206" s="36"/>
      <c r="J206" s="36"/>
    </row>
    <row r="207" spans="1:10" ht="12.75">
      <c r="A207" s="37"/>
      <c r="B207" s="36"/>
      <c r="C207" s="36"/>
      <c r="D207" s="36"/>
      <c r="E207" s="36"/>
      <c r="F207" s="36"/>
      <c r="G207" s="36"/>
      <c r="H207" s="36"/>
      <c r="I207" s="36"/>
      <c r="J207" s="36"/>
    </row>
    <row r="208" spans="1:10" ht="12.75">
      <c r="A208" s="37"/>
      <c r="B208" s="36"/>
      <c r="C208" s="36"/>
      <c r="D208" s="36"/>
      <c r="E208" s="36"/>
      <c r="F208" s="36"/>
      <c r="G208" s="36"/>
      <c r="H208" s="36"/>
      <c r="I208" s="36"/>
      <c r="J208" s="36"/>
    </row>
    <row r="209" spans="1:10" ht="12.75">
      <c r="A209" s="37"/>
      <c r="B209" s="36"/>
      <c r="C209" s="36"/>
      <c r="D209" s="36"/>
      <c r="E209" s="36"/>
      <c r="F209" s="36"/>
      <c r="G209" s="36"/>
      <c r="H209" s="36"/>
      <c r="I209" s="36"/>
      <c r="J209" s="36"/>
    </row>
    <row r="210" spans="1:10" ht="12.75">
      <c r="A210" s="37"/>
      <c r="B210" s="36"/>
      <c r="C210" s="36"/>
      <c r="D210" s="36"/>
      <c r="E210" s="36"/>
      <c r="F210" s="36"/>
      <c r="G210" s="36"/>
      <c r="H210" s="36"/>
      <c r="I210" s="36"/>
      <c r="J210" s="36"/>
    </row>
    <row r="211" spans="1:10" ht="12.75">
      <c r="A211" s="37"/>
      <c r="B211" s="36"/>
      <c r="C211" s="36"/>
      <c r="D211" s="36"/>
      <c r="E211" s="36"/>
      <c r="F211" s="36"/>
      <c r="G211" s="36"/>
      <c r="H211" s="36"/>
      <c r="I211" s="36"/>
      <c r="J211" s="36"/>
    </row>
    <row r="212" spans="1:10" ht="12.75">
      <c r="A212" s="37"/>
      <c r="B212" s="36"/>
      <c r="C212" s="36"/>
      <c r="D212" s="36"/>
      <c r="E212" s="36"/>
      <c r="F212" s="36"/>
      <c r="G212" s="36"/>
      <c r="H212" s="36"/>
      <c r="I212" s="36"/>
      <c r="J212" s="36"/>
    </row>
    <row r="213" spans="1:10" ht="12.75">
      <c r="A213" s="37"/>
      <c r="B213" s="36"/>
      <c r="C213" s="36"/>
      <c r="D213" s="36"/>
      <c r="E213" s="36"/>
      <c r="F213" s="36"/>
      <c r="G213" s="36"/>
      <c r="H213" s="36"/>
      <c r="I213" s="36"/>
      <c r="J213" s="36"/>
    </row>
    <row r="214" spans="1:10" ht="12.75">
      <c r="A214" s="37"/>
      <c r="B214" s="36"/>
      <c r="C214" s="36"/>
      <c r="D214" s="36"/>
      <c r="E214" s="36"/>
      <c r="F214" s="36"/>
      <c r="G214" s="36"/>
      <c r="H214" s="36"/>
      <c r="I214" s="36"/>
      <c r="J214" s="36"/>
    </row>
    <row r="215" spans="1:10" ht="12.75">
      <c r="A215" s="37"/>
      <c r="B215" s="36"/>
      <c r="C215" s="36"/>
      <c r="D215" s="36"/>
      <c r="E215" s="36"/>
      <c r="F215" s="36"/>
      <c r="G215" s="36"/>
      <c r="H215" s="36"/>
      <c r="I215" s="36"/>
      <c r="J215" s="36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33"/>
  <sheetViews>
    <sheetView workbookViewId="0" topLeftCell="A1">
      <selection activeCell="I15" sqref="I15"/>
    </sheetView>
  </sheetViews>
  <sheetFormatPr defaultColWidth="9.140625" defaultRowHeight="12.75"/>
  <cols>
    <col min="2" max="3" width="9.7109375" style="4" customWidth="1"/>
    <col min="4" max="5" width="9.7109375" style="7" customWidth="1"/>
    <col min="6" max="6" width="14.57421875" style="4" customWidth="1"/>
    <col min="7" max="7" width="17.140625" style="4" customWidth="1"/>
    <col min="8" max="8" width="15.8515625" style="4" customWidth="1"/>
    <col min="9" max="10" width="15.140625" style="4" customWidth="1"/>
    <col min="11" max="11" width="16.421875" style="0" customWidth="1"/>
    <col min="12" max="12" width="21.28125" style="0" customWidth="1"/>
    <col min="13" max="13" width="17.00390625" style="7" customWidth="1"/>
    <col min="14" max="14" width="15.7109375" style="0" customWidth="1"/>
    <col min="15" max="15" width="15.00390625" style="0" customWidth="1"/>
    <col min="18" max="18" width="16.00390625" style="0" customWidth="1"/>
    <col min="19" max="19" width="24.7109375" style="0" customWidth="1"/>
    <col min="20" max="20" width="21.00390625" style="2" customWidth="1"/>
    <col min="21" max="21" width="22.7109375" style="0" customWidth="1"/>
    <col min="22" max="22" width="16.57421875" style="15" customWidth="1"/>
    <col min="23" max="23" width="17.421875" style="0" customWidth="1"/>
    <col min="24" max="25" width="16.57421875" style="15" customWidth="1"/>
    <col min="26" max="26" width="18.7109375" style="0" customWidth="1"/>
    <col min="27" max="27" width="16.57421875" style="15" customWidth="1"/>
    <col min="28" max="28" width="17.28125" style="15" customWidth="1"/>
    <col min="29" max="29" width="25.421875" style="0" customWidth="1"/>
    <col min="30" max="31" width="16.57421875" style="15" customWidth="1"/>
  </cols>
  <sheetData>
    <row r="1" spans="1:46" s="6" customFormat="1" ht="55.5">
      <c r="A1" s="23" t="s">
        <v>9</v>
      </c>
      <c r="B1" s="23" t="s">
        <v>17</v>
      </c>
      <c r="C1" s="23" t="s">
        <v>18</v>
      </c>
      <c r="D1" s="23" t="s">
        <v>10</v>
      </c>
      <c r="E1" s="23" t="s">
        <v>93</v>
      </c>
      <c r="F1" s="23" t="s">
        <v>94</v>
      </c>
      <c r="G1" s="23" t="s">
        <v>11</v>
      </c>
      <c r="H1" s="23" t="s">
        <v>28</v>
      </c>
      <c r="I1" s="23" t="s">
        <v>95</v>
      </c>
      <c r="J1" s="24"/>
      <c r="K1" s="25" t="s">
        <v>96</v>
      </c>
      <c r="L1" s="25" t="s">
        <v>55</v>
      </c>
      <c r="M1" s="25" t="s">
        <v>97</v>
      </c>
      <c r="N1" s="26" t="s">
        <v>98</v>
      </c>
      <c r="O1" s="25" t="s">
        <v>99</v>
      </c>
      <c r="P1" s="27" t="s">
        <v>6</v>
      </c>
      <c r="Q1" s="27" t="s">
        <v>9</v>
      </c>
      <c r="R1" s="27" t="s">
        <v>100</v>
      </c>
      <c r="S1" s="28" t="s">
        <v>101</v>
      </c>
      <c r="T1" s="29" t="s">
        <v>102</v>
      </c>
      <c r="U1" s="30" t="s">
        <v>14</v>
      </c>
      <c r="V1" s="31" t="s">
        <v>103</v>
      </c>
      <c r="W1" s="30"/>
      <c r="X1" s="31" t="s">
        <v>104</v>
      </c>
      <c r="Y1" s="31" t="s">
        <v>105</v>
      </c>
      <c r="Z1" s="32"/>
      <c r="AA1" s="31" t="s">
        <v>106</v>
      </c>
      <c r="AB1" s="31" t="s">
        <v>15</v>
      </c>
      <c r="AC1" s="32"/>
      <c r="AD1" s="31" t="s">
        <v>107</v>
      </c>
      <c r="AE1" s="31" t="s">
        <v>16</v>
      </c>
      <c r="AF1" s="33"/>
      <c r="AG1" s="34"/>
      <c r="AH1" s="34"/>
      <c r="AI1" s="34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</row>
    <row r="2" spans="1:31" ht="13.5">
      <c r="A2" s="36">
        <f aca="true" t="shared" si="0" ref="A2:A33">(B2*10000)+C2</f>
        <v>-700018</v>
      </c>
      <c r="B2" s="37">
        <v>-70</v>
      </c>
      <c r="C2" s="37">
        <v>-18</v>
      </c>
      <c r="D2" s="38">
        <v>0.455</v>
      </c>
      <c r="E2" s="38">
        <f>D2</f>
        <v>0.455</v>
      </c>
      <c r="F2" s="37">
        <v>19909</v>
      </c>
      <c r="G2" s="37" t="s">
        <v>20</v>
      </c>
      <c r="H2" s="37" t="s">
        <v>29</v>
      </c>
      <c r="I2" s="37">
        <f>VLOOKUP(A2,Area_Pop!A:E,4,0)</f>
        <v>15624</v>
      </c>
      <c r="J2" s="37"/>
      <c r="K2" s="39">
        <f>I2*$I$187</f>
        <v>15624.339917938274</v>
      </c>
      <c r="L2" s="36">
        <f>VLOOKUP(A2,Area_Pop!A:E,5,0)</f>
        <v>4974</v>
      </c>
      <c r="M2" s="39">
        <v>4552.911</v>
      </c>
      <c r="N2" s="39">
        <f>M2*2.59</f>
        <v>11792.03949</v>
      </c>
      <c r="O2" s="39">
        <f>VLOOKUP(G2,GDPpc_pop_area!A:C,3,0)</f>
        <v>2084.4652821075233</v>
      </c>
      <c r="P2" s="39">
        <f>VLOOKUP(G2,GDPpc_pop_area!A:G,7,0)</f>
        <v>14.917583127243462</v>
      </c>
      <c r="Q2" s="36">
        <v>-700018</v>
      </c>
      <c r="R2" s="36">
        <v>1</v>
      </c>
      <c r="S2" s="36"/>
      <c r="T2" s="39">
        <f>K2</f>
        <v>15624.339917938274</v>
      </c>
      <c r="U2" s="39">
        <f>SUM(T2:T79)</f>
        <v>2619454.987990762</v>
      </c>
      <c r="V2" s="40">
        <f>T2*O2</f>
        <v>32568394.114789043</v>
      </c>
      <c r="W2" s="19"/>
      <c r="X2" s="20">
        <f>V2*$V$187</f>
        <v>32893552.7127559</v>
      </c>
      <c r="Y2" s="20">
        <f>X2</f>
        <v>32893552.7127559</v>
      </c>
      <c r="Z2" s="19"/>
      <c r="AA2" s="20">
        <f>X2*$Y$188</f>
        <v>11653326.55914807</v>
      </c>
      <c r="AB2" s="20">
        <f>AA2</f>
        <v>11653326.55914807</v>
      </c>
      <c r="AC2" s="19"/>
      <c r="AD2" s="20">
        <f>AA2*$AB$189</f>
        <v>26682243.389162675</v>
      </c>
      <c r="AE2" s="20">
        <f>AD2</f>
        <v>26682243.389162675</v>
      </c>
    </row>
    <row r="3" spans="1:31" ht="13.5">
      <c r="A3" s="36">
        <f t="shared" si="0"/>
        <v>-700017</v>
      </c>
      <c r="B3" s="37">
        <v>-70</v>
      </c>
      <c r="C3" s="37">
        <v>-17</v>
      </c>
      <c r="D3" s="38">
        <v>0.132</v>
      </c>
      <c r="E3" s="38">
        <f aca="true" t="shared" si="1" ref="E3:E66">D3</f>
        <v>0.132</v>
      </c>
      <c r="F3" s="37">
        <v>19908</v>
      </c>
      <c r="G3" s="37" t="s">
        <v>20</v>
      </c>
      <c r="H3" s="37" t="s">
        <v>29</v>
      </c>
      <c r="I3" s="37">
        <f>VLOOKUP(A3,Area_Pop!A:E,4,0)</f>
        <v>26246</v>
      </c>
      <c r="J3" s="37"/>
      <c r="K3" s="39">
        <f aca="true" t="shared" si="2" ref="K3:K66">I3*$I$187</f>
        <v>26246.571011662054</v>
      </c>
      <c r="L3" s="36">
        <f>VLOOKUP(A3,Area_Pop!A:E,5,0)</f>
        <v>1032</v>
      </c>
      <c r="M3" s="39">
        <v>4577.27</v>
      </c>
      <c r="N3" s="39">
        <f aca="true" t="shared" si="3" ref="N3:N66">M3*2.59</f>
        <v>11855.1293</v>
      </c>
      <c r="O3" s="39">
        <f>VLOOKUP(G3,GDPpc_pop_area!A:C,3,0)</f>
        <v>2084.4652821075233</v>
      </c>
      <c r="P3" s="39">
        <f>VLOOKUP(G3,GDPpc_pop_area!A:G,7,0)</f>
        <v>14.917583127243462</v>
      </c>
      <c r="Q3" s="36">
        <v>-700017</v>
      </c>
      <c r="R3" s="36">
        <v>1</v>
      </c>
      <c r="S3" s="36"/>
      <c r="T3" s="39">
        <f aca="true" t="shared" si="4" ref="T3:T66">K3</f>
        <v>26246.571011662054</v>
      </c>
      <c r="U3" s="36"/>
      <c r="V3" s="40">
        <f aca="true" t="shared" si="5" ref="V3:V66">T3*O3</f>
        <v>54710066.048179284</v>
      </c>
      <c r="W3" s="19"/>
      <c r="X3" s="20">
        <f aca="true" t="shared" si="6" ref="X3:X66">V3*$V$187</f>
        <v>55256284.21012489</v>
      </c>
      <c r="Y3" s="20">
        <f aca="true" t="shared" si="7" ref="Y3:Y66">X3</f>
        <v>55256284.21012489</v>
      </c>
      <c r="Z3" s="19"/>
      <c r="AA3" s="20">
        <f aca="true" t="shared" si="8" ref="AA3:AA66">X3*$Y$188</f>
        <v>19575858.222695865</v>
      </c>
      <c r="AB3" s="20">
        <f aca="true" t="shared" si="9" ref="AB3:AB66">AA3</f>
        <v>19575858.222695865</v>
      </c>
      <c r="AC3" s="19"/>
      <c r="AD3" s="20">
        <f aca="true" t="shared" si="10" ref="AD3:AD66">AA3*$AB$189</f>
        <v>44822206.86072475</v>
      </c>
      <c r="AE3" s="20">
        <f aca="true" t="shared" si="11" ref="AE3:AE66">AD3</f>
        <v>44822206.86072475</v>
      </c>
    </row>
    <row r="4" spans="1:31" ht="13.5">
      <c r="A4" s="36">
        <f t="shared" si="0"/>
        <v>-700016</v>
      </c>
      <c r="B4" s="37">
        <v>-70</v>
      </c>
      <c r="C4" s="37">
        <v>-16</v>
      </c>
      <c r="D4" s="38">
        <v>0.311</v>
      </c>
      <c r="E4" s="38">
        <f t="shared" si="1"/>
        <v>0.311</v>
      </c>
      <c r="F4" s="37">
        <v>19907</v>
      </c>
      <c r="G4" s="37" t="s">
        <v>20</v>
      </c>
      <c r="H4" s="37" t="s">
        <v>29</v>
      </c>
      <c r="I4" s="37">
        <f>VLOOKUP(A4,Area_Pop!A:E,4,0)</f>
        <v>48336</v>
      </c>
      <c r="J4" s="37"/>
      <c r="K4" s="39">
        <f t="shared" si="2"/>
        <v>48337.05160480443</v>
      </c>
      <c r="L4" s="36">
        <f>VLOOKUP(A4,Area_Pop!A:E,5,0)</f>
        <v>2360</v>
      </c>
      <c r="M4" s="39">
        <v>4600.239</v>
      </c>
      <c r="N4" s="39">
        <f t="shared" si="3"/>
        <v>11914.619009999999</v>
      </c>
      <c r="O4" s="39">
        <f>VLOOKUP(G4,GDPpc_pop_area!A:C,3,0)</f>
        <v>2084.4652821075233</v>
      </c>
      <c r="P4" s="39">
        <f>VLOOKUP(G4,GDPpc_pop_area!A:G,7,0)</f>
        <v>14.917583127243462</v>
      </c>
      <c r="Q4" s="36">
        <v>-700016</v>
      </c>
      <c r="R4" s="36">
        <v>1</v>
      </c>
      <c r="S4" s="36"/>
      <c r="T4" s="39">
        <f t="shared" si="4"/>
        <v>48337.05160480443</v>
      </c>
      <c r="U4" s="36"/>
      <c r="V4" s="40">
        <f t="shared" si="5"/>
        <v>100756905.90965457</v>
      </c>
      <c r="W4" s="19"/>
      <c r="X4" s="20">
        <f t="shared" si="6"/>
        <v>101762849.71350288</v>
      </c>
      <c r="Y4" s="20">
        <f t="shared" si="7"/>
        <v>101762849.71350288</v>
      </c>
      <c r="Z4" s="19"/>
      <c r="AA4" s="20">
        <f t="shared" si="8"/>
        <v>36051919.64688819</v>
      </c>
      <c r="AB4" s="20">
        <f t="shared" si="9"/>
        <v>36051919.64688819</v>
      </c>
      <c r="AC4" s="19"/>
      <c r="AD4" s="20">
        <f t="shared" si="10"/>
        <v>82546909.65556625</v>
      </c>
      <c r="AE4" s="20">
        <f t="shared" si="11"/>
        <v>82546909.65556625</v>
      </c>
    </row>
    <row r="5" spans="1:31" ht="13.5">
      <c r="A5" s="36">
        <f t="shared" si="0"/>
        <v>-700015</v>
      </c>
      <c r="B5" s="37">
        <v>-70</v>
      </c>
      <c r="C5" s="37">
        <v>-15</v>
      </c>
      <c r="D5" s="38">
        <v>0.156</v>
      </c>
      <c r="E5" s="38">
        <f t="shared" si="1"/>
        <v>0.156</v>
      </c>
      <c r="F5" s="37">
        <v>19906</v>
      </c>
      <c r="G5" s="37" t="s">
        <v>20</v>
      </c>
      <c r="H5" s="37" t="s">
        <v>29</v>
      </c>
      <c r="I5" s="37">
        <f>VLOOKUP(A5,Area_Pop!A:E,4,0)</f>
        <v>1771</v>
      </c>
      <c r="J5" s="37"/>
      <c r="K5" s="39">
        <f t="shared" si="2"/>
        <v>1771.0385301247238</v>
      </c>
      <c r="L5" s="36">
        <f>VLOOKUP(A5,Area_Pop!A:E,5,0)</f>
        <v>1667</v>
      </c>
      <c r="M5" s="39">
        <v>4621.803</v>
      </c>
      <c r="N5" s="39">
        <f t="shared" si="3"/>
        <v>11970.46977</v>
      </c>
      <c r="O5" s="39">
        <f>VLOOKUP(G5,GDPpc_pop_area!A:C,3,0)</f>
        <v>2084.4652821075233</v>
      </c>
      <c r="P5" s="39">
        <f>VLOOKUP(G5,GDPpc_pop_area!A:G,7,0)</f>
        <v>14.917583127243462</v>
      </c>
      <c r="Q5" s="36">
        <v>-700015</v>
      </c>
      <c r="R5" s="36">
        <v>1</v>
      </c>
      <c r="S5" s="36"/>
      <c r="T5" s="39">
        <f t="shared" si="4"/>
        <v>1771.0385301247238</v>
      </c>
      <c r="U5" s="36"/>
      <c r="V5" s="40">
        <f t="shared" si="5"/>
        <v>3691668.3293197257</v>
      </c>
      <c r="W5" s="19"/>
      <c r="X5" s="20">
        <f t="shared" si="6"/>
        <v>3728525.4643043205</v>
      </c>
      <c r="Y5" s="20">
        <f t="shared" si="7"/>
        <v>3728525.4643043205</v>
      </c>
      <c r="Z5" s="19"/>
      <c r="AA5" s="20">
        <f t="shared" si="8"/>
        <v>1320919.1843478773</v>
      </c>
      <c r="AB5" s="20">
        <f t="shared" si="9"/>
        <v>1320919.1843478773</v>
      </c>
      <c r="AC5" s="19"/>
      <c r="AD5" s="20">
        <f t="shared" si="10"/>
        <v>3024465.7605099273</v>
      </c>
      <c r="AE5" s="20">
        <f t="shared" si="11"/>
        <v>3024465.7605099273</v>
      </c>
    </row>
    <row r="6" spans="1:31" ht="13.5">
      <c r="A6" s="36">
        <f t="shared" si="0"/>
        <v>-700014</v>
      </c>
      <c r="B6" s="37">
        <v>-70</v>
      </c>
      <c r="C6" s="37">
        <v>-14</v>
      </c>
      <c r="D6" s="38">
        <v>0.007</v>
      </c>
      <c r="E6" s="38">
        <f t="shared" si="1"/>
        <v>0.007</v>
      </c>
      <c r="F6" s="37">
        <v>19905</v>
      </c>
      <c r="G6" s="37" t="s">
        <v>20</v>
      </c>
      <c r="H6" s="37" t="s">
        <v>29</v>
      </c>
      <c r="I6" s="37">
        <f>VLOOKUP(A6,Area_Pop!A:E,4,0)</f>
        <v>12</v>
      </c>
      <c r="J6" s="37"/>
      <c r="K6" s="39">
        <f t="shared" si="2"/>
        <v>12.00026107368531</v>
      </c>
      <c r="L6" s="36">
        <f>VLOOKUP(A6,Area_Pop!A:E,5,0)</f>
        <v>67</v>
      </c>
      <c r="M6" s="39">
        <v>4641.958</v>
      </c>
      <c r="N6" s="39">
        <f t="shared" si="3"/>
        <v>12022.671219999998</v>
      </c>
      <c r="O6" s="39">
        <f>VLOOKUP(G6,GDPpc_pop_area!A:C,3,0)</f>
        <v>2084.4652821075233</v>
      </c>
      <c r="P6" s="39">
        <f>VLOOKUP(G6,GDPpc_pop_area!A:G,7,0)</f>
        <v>14.917583127243462</v>
      </c>
      <c r="Q6" s="36">
        <v>-700014</v>
      </c>
      <c r="R6" s="36">
        <v>1</v>
      </c>
      <c r="S6" s="36"/>
      <c r="T6" s="39">
        <f t="shared" si="4"/>
        <v>12.00026107368531</v>
      </c>
      <c r="U6" s="36"/>
      <c r="V6" s="40">
        <f t="shared" si="5"/>
        <v>25014.12758432338</v>
      </c>
      <c r="W6" s="19"/>
      <c r="X6" s="20">
        <f t="shared" si="6"/>
        <v>25263.865370780262</v>
      </c>
      <c r="Y6" s="20">
        <f t="shared" si="7"/>
        <v>25263.865370780262</v>
      </c>
      <c r="Z6" s="19"/>
      <c r="AA6" s="20">
        <f t="shared" si="8"/>
        <v>8950.327618393296</v>
      </c>
      <c r="AB6" s="20">
        <f t="shared" si="9"/>
        <v>8950.327618393296</v>
      </c>
      <c r="AC6" s="19"/>
      <c r="AD6" s="20">
        <f t="shared" si="10"/>
        <v>20493.274492444452</v>
      </c>
      <c r="AE6" s="20">
        <f t="shared" si="11"/>
        <v>20493.274492444452</v>
      </c>
    </row>
    <row r="7" spans="1:31" ht="13.5">
      <c r="A7" s="36">
        <f t="shared" si="0"/>
        <v>-700012</v>
      </c>
      <c r="B7" s="37">
        <v>-70</v>
      </c>
      <c r="C7" s="37">
        <v>-12</v>
      </c>
      <c r="D7" s="38">
        <v>0.236</v>
      </c>
      <c r="E7" s="38">
        <f t="shared" si="1"/>
        <v>0.236</v>
      </c>
      <c r="F7" s="37">
        <v>19903</v>
      </c>
      <c r="G7" s="37" t="s">
        <v>19</v>
      </c>
      <c r="H7" s="37" t="s">
        <v>29</v>
      </c>
      <c r="I7" s="37">
        <f>VLOOKUP(A7,Area_Pop!A:E,4,0)</f>
        <v>4169</v>
      </c>
      <c r="J7" s="37"/>
      <c r="K7" s="39">
        <f t="shared" si="2"/>
        <v>4169.090701349505</v>
      </c>
      <c r="L7" s="36">
        <f>VLOOKUP(A7,Area_Pop!A:E,5,0)</f>
        <v>2810</v>
      </c>
      <c r="M7" s="39">
        <v>4678.023</v>
      </c>
      <c r="N7" s="39">
        <f t="shared" si="3"/>
        <v>12116.07957</v>
      </c>
      <c r="O7" s="39">
        <f>VLOOKUP(G7,GDPpc_pop_area!A:C,3,0)</f>
        <v>2702.5280298535513</v>
      </c>
      <c r="P7" s="39">
        <f>VLOOKUP(G7,GDPpc_pop_area!A:G,7,0)</f>
        <v>0.6985212848115085</v>
      </c>
      <c r="Q7" s="36">
        <v>-700012</v>
      </c>
      <c r="R7" s="36">
        <v>1</v>
      </c>
      <c r="S7" s="36"/>
      <c r="T7" s="39">
        <f t="shared" si="4"/>
        <v>4169.090701349505</v>
      </c>
      <c r="U7" s="36"/>
      <c r="V7" s="40">
        <f t="shared" si="5"/>
        <v>11267084.47939884</v>
      </c>
      <c r="W7" s="19"/>
      <c r="X7" s="20">
        <f t="shared" si="6"/>
        <v>11379573.58093645</v>
      </c>
      <c r="Y7" s="20">
        <f t="shared" si="7"/>
        <v>11379573.58093645</v>
      </c>
      <c r="Z7" s="19"/>
      <c r="AA7" s="20">
        <f t="shared" si="8"/>
        <v>4031485.6896282053</v>
      </c>
      <c r="AB7" s="20">
        <f t="shared" si="9"/>
        <v>4031485.6896282053</v>
      </c>
      <c r="AC7" s="19"/>
      <c r="AD7" s="20">
        <f t="shared" si="10"/>
        <v>9230761.863971146</v>
      </c>
      <c r="AE7" s="20">
        <f t="shared" si="11"/>
        <v>9230761.863971146</v>
      </c>
    </row>
    <row r="8" spans="1:31" ht="13.5">
      <c r="A8" s="36">
        <f t="shared" si="0"/>
        <v>-700011</v>
      </c>
      <c r="B8" s="37">
        <v>-70</v>
      </c>
      <c r="C8" s="37">
        <v>-11</v>
      </c>
      <c r="D8" s="38">
        <v>0.026</v>
      </c>
      <c r="E8" s="38">
        <f t="shared" si="1"/>
        <v>0.026</v>
      </c>
      <c r="F8" s="37">
        <v>19902</v>
      </c>
      <c r="G8" s="37" t="s">
        <v>19</v>
      </c>
      <c r="H8" s="37" t="s">
        <v>29</v>
      </c>
      <c r="I8" s="37">
        <f>VLOOKUP(A8,Area_Pop!A:E,4,0)</f>
        <v>495</v>
      </c>
      <c r="J8" s="37"/>
      <c r="K8" s="39">
        <f t="shared" si="2"/>
        <v>495.01076928951903</v>
      </c>
      <c r="L8" s="36">
        <f>VLOOKUP(A8,Area_Pop!A:E,5,0)</f>
        <v>267</v>
      </c>
      <c r="M8" s="39">
        <v>4693.923</v>
      </c>
      <c r="N8" s="39">
        <f t="shared" si="3"/>
        <v>12157.260569999999</v>
      </c>
      <c r="O8" s="39">
        <f>VLOOKUP(G8,GDPpc_pop_area!A:C,3,0)</f>
        <v>2702.5280298535513</v>
      </c>
      <c r="P8" s="39">
        <f>VLOOKUP(G8,GDPpc_pop_area!A:G,7,0)</f>
        <v>0.6985212848115085</v>
      </c>
      <c r="Q8" s="36">
        <v>-700011</v>
      </c>
      <c r="R8" s="36">
        <v>1</v>
      </c>
      <c r="S8" s="36"/>
      <c r="T8" s="39">
        <f t="shared" si="4"/>
        <v>495.01076928951903</v>
      </c>
      <c r="U8" s="36"/>
      <c r="V8" s="40">
        <f t="shared" si="5"/>
        <v>1337780.4790842948</v>
      </c>
      <c r="W8" s="19"/>
      <c r="X8" s="20">
        <f t="shared" si="6"/>
        <v>1351136.7048605285</v>
      </c>
      <c r="Y8" s="20">
        <f t="shared" si="7"/>
        <v>1351136.7048605285</v>
      </c>
      <c r="Z8" s="19"/>
      <c r="AA8" s="20">
        <f t="shared" si="8"/>
        <v>478672.44335954945</v>
      </c>
      <c r="AB8" s="20">
        <f t="shared" si="9"/>
        <v>478672.44335954945</v>
      </c>
      <c r="AC8" s="19"/>
      <c r="AD8" s="20">
        <f t="shared" si="10"/>
        <v>1096000.7490203208</v>
      </c>
      <c r="AE8" s="20">
        <f t="shared" si="11"/>
        <v>1096000.7490203208</v>
      </c>
    </row>
    <row r="9" spans="1:31" ht="13.5">
      <c r="A9" s="36">
        <f t="shared" si="0"/>
        <v>-690023</v>
      </c>
      <c r="B9" s="37">
        <v>-69</v>
      </c>
      <c r="C9" s="37">
        <v>-23</v>
      </c>
      <c r="D9" s="38">
        <v>0.001</v>
      </c>
      <c r="E9" s="38">
        <f t="shared" si="1"/>
        <v>0.001</v>
      </c>
      <c r="F9" s="37">
        <v>20094</v>
      </c>
      <c r="G9" s="37" t="s">
        <v>22</v>
      </c>
      <c r="H9" s="37" t="s">
        <v>29</v>
      </c>
      <c r="I9" s="37">
        <f>VLOOKUP(A9,Area_Pop!A:E,4,0)</f>
        <v>1</v>
      </c>
      <c r="J9" s="37"/>
      <c r="K9" s="39">
        <f t="shared" si="2"/>
        <v>1.0000217561404425</v>
      </c>
      <c r="L9" s="36">
        <f>VLOOKUP(A9,Area_Pop!A:E,5,0)</f>
        <v>6</v>
      </c>
      <c r="M9" s="39">
        <v>4410.471</v>
      </c>
      <c r="N9" s="39">
        <f t="shared" si="3"/>
        <v>11423.119889999998</v>
      </c>
      <c r="O9" s="39">
        <f>VLOOKUP(G9,GDPpc_pop_area!A:C,3,0)</f>
        <v>1332.3369852593603</v>
      </c>
      <c r="P9" s="39">
        <f>VLOOKUP(G9,GDPpc_pop_area!A:G,7,0)</f>
        <v>5.903113663111383</v>
      </c>
      <c r="Q9" s="36">
        <v>-690023</v>
      </c>
      <c r="R9" s="36">
        <v>1</v>
      </c>
      <c r="S9" s="36"/>
      <c r="T9" s="39">
        <f t="shared" si="4"/>
        <v>1.0000217561404425</v>
      </c>
      <c r="U9" s="36"/>
      <c r="V9" s="40">
        <f t="shared" si="5"/>
        <v>1332.3659717699284</v>
      </c>
      <c r="W9" s="19"/>
      <c r="X9" s="20">
        <f t="shared" si="6"/>
        <v>1345.6681398115124</v>
      </c>
      <c r="Y9" s="20">
        <f t="shared" si="7"/>
        <v>1345.6681398115124</v>
      </c>
      <c r="Z9" s="19"/>
      <c r="AA9" s="20">
        <f t="shared" si="8"/>
        <v>476.73507359950486</v>
      </c>
      <c r="AB9" s="20">
        <f t="shared" si="9"/>
        <v>476.73507359950486</v>
      </c>
      <c r="AC9" s="19"/>
      <c r="AD9" s="20">
        <f t="shared" si="10"/>
        <v>1091.5648163954231</v>
      </c>
      <c r="AE9" s="20">
        <f t="shared" si="11"/>
        <v>1091.5648163954231</v>
      </c>
    </row>
    <row r="10" spans="1:31" ht="13.5">
      <c r="A10" s="36">
        <f t="shared" si="0"/>
        <v>-690022</v>
      </c>
      <c r="B10" s="37">
        <v>-69</v>
      </c>
      <c r="C10" s="37">
        <v>-22</v>
      </c>
      <c r="D10" s="38">
        <v>0.184</v>
      </c>
      <c r="E10" s="38">
        <f t="shared" si="1"/>
        <v>0.184</v>
      </c>
      <c r="F10" s="37">
        <v>20093</v>
      </c>
      <c r="G10" s="37" t="s">
        <v>22</v>
      </c>
      <c r="H10" s="37" t="s">
        <v>29</v>
      </c>
      <c r="I10" s="37">
        <f>VLOOKUP(A10,Area_Pop!A:E,4,0)</f>
        <v>779</v>
      </c>
      <c r="J10" s="37"/>
      <c r="K10" s="39">
        <f t="shared" si="2"/>
        <v>779.0169480334048</v>
      </c>
      <c r="L10" s="36">
        <f>VLOOKUP(A10,Area_Pop!A:E,5,0)</f>
        <v>1879</v>
      </c>
      <c r="M10" s="39">
        <v>4441.683</v>
      </c>
      <c r="N10" s="39">
        <f t="shared" si="3"/>
        <v>11503.95897</v>
      </c>
      <c r="O10" s="39">
        <f>VLOOKUP(G10,GDPpc_pop_area!A:C,3,0)</f>
        <v>1332.3369852593603</v>
      </c>
      <c r="P10" s="39">
        <f>VLOOKUP(G10,GDPpc_pop_area!A:G,7,0)</f>
        <v>5.903113663111383</v>
      </c>
      <c r="Q10" s="36">
        <v>-690022</v>
      </c>
      <c r="R10" s="36">
        <v>1</v>
      </c>
      <c r="S10" s="36"/>
      <c r="T10" s="39">
        <f t="shared" si="4"/>
        <v>779.0169480334048</v>
      </c>
      <c r="U10" s="36"/>
      <c r="V10" s="40">
        <f t="shared" si="5"/>
        <v>1037913.0920087743</v>
      </c>
      <c r="W10" s="19"/>
      <c r="X10" s="20">
        <f t="shared" si="6"/>
        <v>1048275.4809131683</v>
      </c>
      <c r="Y10" s="20">
        <f t="shared" si="7"/>
        <v>1048275.4809131683</v>
      </c>
      <c r="Z10" s="19"/>
      <c r="AA10" s="20">
        <f t="shared" si="8"/>
        <v>371376.62233401433</v>
      </c>
      <c r="AB10" s="20">
        <f t="shared" si="9"/>
        <v>371376.62233401433</v>
      </c>
      <c r="AC10" s="19"/>
      <c r="AD10" s="20">
        <f t="shared" si="10"/>
        <v>850328.9919720347</v>
      </c>
      <c r="AE10" s="20">
        <f t="shared" si="11"/>
        <v>850328.9919720347</v>
      </c>
    </row>
    <row r="11" spans="1:31" ht="13.5">
      <c r="A11" s="36">
        <f t="shared" si="0"/>
        <v>-690021</v>
      </c>
      <c r="B11" s="37">
        <v>-69</v>
      </c>
      <c r="C11" s="37">
        <v>-21</v>
      </c>
      <c r="D11" s="38">
        <v>0.626</v>
      </c>
      <c r="E11" s="38">
        <f t="shared" si="1"/>
        <v>0.626</v>
      </c>
      <c r="F11" s="37">
        <v>20092</v>
      </c>
      <c r="G11" s="37" t="s">
        <v>22</v>
      </c>
      <c r="H11" s="37" t="s">
        <v>29</v>
      </c>
      <c r="I11" s="37">
        <f>VLOOKUP(A11,Area_Pop!A:E,4,0)</f>
        <v>3984</v>
      </c>
      <c r="J11" s="37"/>
      <c r="K11" s="39">
        <f t="shared" si="2"/>
        <v>3984.086676463523</v>
      </c>
      <c r="L11" s="36">
        <f>VLOOKUP(A11,Area_Pop!A:E,5,0)</f>
        <v>5408</v>
      </c>
      <c r="M11" s="39">
        <v>4471.544</v>
      </c>
      <c r="N11" s="39">
        <f t="shared" si="3"/>
        <v>11581.298959999998</v>
      </c>
      <c r="O11" s="39">
        <f>VLOOKUP(G11,GDPpc_pop_area!A:C,3,0)</f>
        <v>1332.3369852593603</v>
      </c>
      <c r="P11" s="39">
        <f>VLOOKUP(G11,GDPpc_pop_area!A:G,7,0)</f>
        <v>5.903113663111383</v>
      </c>
      <c r="Q11" s="36">
        <v>-690021</v>
      </c>
      <c r="R11" s="36">
        <v>1</v>
      </c>
      <c r="S11" s="36"/>
      <c r="T11" s="39">
        <f t="shared" si="4"/>
        <v>3984.086676463523</v>
      </c>
      <c r="U11" s="36"/>
      <c r="V11" s="40">
        <f t="shared" si="5"/>
        <v>5308146.031531394</v>
      </c>
      <c r="W11" s="19"/>
      <c r="X11" s="20">
        <f t="shared" si="6"/>
        <v>5361141.869009065</v>
      </c>
      <c r="Y11" s="20">
        <f t="shared" si="7"/>
        <v>5361141.869009065</v>
      </c>
      <c r="Z11" s="19"/>
      <c r="AA11" s="20">
        <f t="shared" si="8"/>
        <v>1899312.5332204273</v>
      </c>
      <c r="AB11" s="20">
        <f t="shared" si="9"/>
        <v>1899312.5332204273</v>
      </c>
      <c r="AC11" s="19"/>
      <c r="AD11" s="20">
        <f t="shared" si="10"/>
        <v>4348794.228519365</v>
      </c>
      <c r="AE11" s="20">
        <f t="shared" si="11"/>
        <v>4348794.228519365</v>
      </c>
    </row>
    <row r="12" spans="1:31" ht="13.5">
      <c r="A12" s="36">
        <f t="shared" si="0"/>
        <v>-690019</v>
      </c>
      <c r="B12" s="37">
        <v>-69</v>
      </c>
      <c r="C12" s="37">
        <v>-19</v>
      </c>
      <c r="D12" s="38">
        <v>0.99</v>
      </c>
      <c r="E12" s="38">
        <f t="shared" si="1"/>
        <v>0.99</v>
      </c>
      <c r="F12" s="37">
        <v>20090</v>
      </c>
      <c r="G12" s="37" t="s">
        <v>21</v>
      </c>
      <c r="H12" s="37" t="s">
        <v>29</v>
      </c>
      <c r="I12" s="37">
        <f>VLOOKUP(A12,Area_Pop!A:E,4,0)</f>
        <v>11772</v>
      </c>
      <c r="J12" s="37"/>
      <c r="K12" s="39">
        <f t="shared" si="2"/>
        <v>11772.25611328529</v>
      </c>
      <c r="L12" s="36">
        <f>VLOOKUP(A12,Area_Pop!A:E,5,0)</f>
        <v>11314</v>
      </c>
      <c r="M12" s="39">
        <v>4527.166</v>
      </c>
      <c r="N12" s="39">
        <f t="shared" si="3"/>
        <v>11725.35994</v>
      </c>
      <c r="O12" s="39">
        <f>VLOOKUP(G12,GDPpc_pop_area!A:C,3,0)</f>
        <v>2298.9652534765387</v>
      </c>
      <c r="P12" s="39">
        <f>VLOOKUP(G12,GDPpc_pop_area!A:G,7,0)</f>
        <v>6.865317280763001</v>
      </c>
      <c r="Q12" s="36">
        <v>-690019</v>
      </c>
      <c r="R12" s="36">
        <v>1</v>
      </c>
      <c r="S12" s="36"/>
      <c r="T12" s="39">
        <f t="shared" si="4"/>
        <v>11772.25611328529</v>
      </c>
      <c r="U12" s="36"/>
      <c r="V12" s="40">
        <f t="shared" si="5"/>
        <v>27064007.759469647</v>
      </c>
      <c r="W12" s="19"/>
      <c r="X12" s="20">
        <f t="shared" si="6"/>
        <v>27334211.282167662</v>
      </c>
      <c r="Y12" s="20">
        <f t="shared" si="7"/>
        <v>27334211.282167662</v>
      </c>
      <c r="Z12" s="19"/>
      <c r="AA12" s="20">
        <f t="shared" si="8"/>
        <v>9683797.098156676</v>
      </c>
      <c r="AB12" s="20">
        <f t="shared" si="9"/>
        <v>9683797.098156676</v>
      </c>
      <c r="AC12" s="19"/>
      <c r="AD12" s="20">
        <f t="shared" si="10"/>
        <v>22172675.741369873</v>
      </c>
      <c r="AE12" s="20">
        <f t="shared" si="11"/>
        <v>22172675.741369873</v>
      </c>
    </row>
    <row r="13" spans="1:31" ht="13.5">
      <c r="A13" s="36">
        <f t="shared" si="0"/>
        <v>-690017</v>
      </c>
      <c r="B13" s="37">
        <v>-69</v>
      </c>
      <c r="C13" s="37">
        <v>-17</v>
      </c>
      <c r="D13" s="38">
        <v>0.978</v>
      </c>
      <c r="E13" s="38">
        <f t="shared" si="1"/>
        <v>0.978</v>
      </c>
      <c r="F13" s="37">
        <v>20088</v>
      </c>
      <c r="G13" s="37" t="s">
        <v>20</v>
      </c>
      <c r="H13" s="37" t="s">
        <v>29</v>
      </c>
      <c r="I13" s="37">
        <f>VLOOKUP(A13,Area_Pop!A:E,4,0)</f>
        <v>689620</v>
      </c>
      <c r="J13" s="37"/>
      <c r="K13" s="39">
        <f t="shared" si="2"/>
        <v>689635.0034695719</v>
      </c>
      <c r="L13" s="36">
        <f>VLOOKUP(A13,Area_Pop!A:E,5,0)</f>
        <v>10528</v>
      </c>
      <c r="M13" s="39">
        <v>4577.27</v>
      </c>
      <c r="N13" s="39">
        <f t="shared" si="3"/>
        <v>11855.1293</v>
      </c>
      <c r="O13" s="39">
        <f>VLOOKUP(G13,GDPpc_pop_area!A:C,3,0)</f>
        <v>2084.4652821075233</v>
      </c>
      <c r="P13" s="39">
        <f>VLOOKUP(G13,GDPpc_pop_area!A:G,7,0)</f>
        <v>14.917583127243462</v>
      </c>
      <c r="Q13" s="36">
        <v>-690017</v>
      </c>
      <c r="R13" s="36">
        <v>1</v>
      </c>
      <c r="S13" s="36"/>
      <c r="T13" s="39">
        <f t="shared" si="4"/>
        <v>689635.0034695719</v>
      </c>
      <c r="U13" s="36"/>
      <c r="V13" s="40">
        <f t="shared" si="5"/>
        <v>1437520222.058424</v>
      </c>
      <c r="W13" s="19"/>
      <c r="X13" s="20">
        <f t="shared" si="6"/>
        <v>1451872236.4164567</v>
      </c>
      <c r="Y13" s="20">
        <f t="shared" si="7"/>
        <v>1451872236.4164567</v>
      </c>
      <c r="Z13" s="19"/>
      <c r="AA13" s="20">
        <f t="shared" si="8"/>
        <v>514360411.01636523</v>
      </c>
      <c r="AB13" s="20">
        <f t="shared" si="9"/>
        <v>514360411.01636523</v>
      </c>
      <c r="AC13" s="19"/>
      <c r="AD13" s="20">
        <f t="shared" si="10"/>
        <v>1177714329.6232948</v>
      </c>
      <c r="AE13" s="20">
        <f t="shared" si="11"/>
        <v>1177714329.6232948</v>
      </c>
    </row>
    <row r="14" spans="1:31" ht="13.5">
      <c r="A14" s="36">
        <f t="shared" si="0"/>
        <v>-690016</v>
      </c>
      <c r="B14" s="37">
        <v>-69</v>
      </c>
      <c r="C14" s="37">
        <v>-16</v>
      </c>
      <c r="D14" s="38">
        <v>1</v>
      </c>
      <c r="E14" s="38">
        <f t="shared" si="1"/>
        <v>1</v>
      </c>
      <c r="F14" s="37">
        <v>20087</v>
      </c>
      <c r="G14" s="37" t="s">
        <v>20</v>
      </c>
      <c r="H14" s="37" t="s">
        <v>29</v>
      </c>
      <c r="I14" s="37">
        <f>VLOOKUP(A14,Area_Pop!A:E,4,0)</f>
        <v>154614</v>
      </c>
      <c r="J14" s="37"/>
      <c r="K14" s="39">
        <f t="shared" si="2"/>
        <v>154617.3638038984</v>
      </c>
      <c r="L14" s="36">
        <f>VLOOKUP(A14,Area_Pop!A:E,5,0)</f>
        <v>11841</v>
      </c>
      <c r="M14" s="39">
        <v>4600.239</v>
      </c>
      <c r="N14" s="39">
        <f t="shared" si="3"/>
        <v>11914.619009999999</v>
      </c>
      <c r="O14" s="39">
        <f>VLOOKUP(G14,GDPpc_pop_area!A:C,3,0)</f>
        <v>2084.4652821075233</v>
      </c>
      <c r="P14" s="39">
        <f>VLOOKUP(G14,GDPpc_pop_area!A:G,7,0)</f>
        <v>14.917583127243462</v>
      </c>
      <c r="Q14" s="36">
        <v>-690016</v>
      </c>
      <c r="R14" s="36">
        <v>1</v>
      </c>
      <c r="S14" s="36"/>
      <c r="T14" s="39">
        <f t="shared" si="4"/>
        <v>154617.3638038984</v>
      </c>
      <c r="U14" s="36"/>
      <c r="V14" s="40">
        <f t="shared" si="5"/>
        <v>322294526.86021465</v>
      </c>
      <c r="W14" s="19"/>
      <c r="X14" s="20">
        <f t="shared" si="6"/>
        <v>325512273.36981833</v>
      </c>
      <c r="Y14" s="20">
        <f t="shared" si="7"/>
        <v>325512273.36981833</v>
      </c>
      <c r="Z14" s="19"/>
      <c r="AA14" s="20">
        <f t="shared" si="8"/>
        <v>115320496.19918843</v>
      </c>
      <c r="AB14" s="20">
        <f t="shared" si="9"/>
        <v>115320496.19918843</v>
      </c>
      <c r="AC14" s="19"/>
      <c r="AD14" s="20">
        <f t="shared" si="10"/>
        <v>264045595.19790056</v>
      </c>
      <c r="AE14" s="20">
        <f t="shared" si="11"/>
        <v>264045595.19790056</v>
      </c>
    </row>
    <row r="15" spans="1:31" ht="13.5">
      <c r="A15" s="36">
        <f t="shared" si="0"/>
        <v>-690015</v>
      </c>
      <c r="B15" s="37">
        <v>-69</v>
      </c>
      <c r="C15" s="37">
        <v>-15</v>
      </c>
      <c r="D15" s="38">
        <v>0.974</v>
      </c>
      <c r="E15" s="38">
        <f t="shared" si="1"/>
        <v>0.974</v>
      </c>
      <c r="F15" s="37">
        <v>20086</v>
      </c>
      <c r="G15" s="37" t="s">
        <v>20</v>
      </c>
      <c r="H15" s="37" t="s">
        <v>29</v>
      </c>
      <c r="I15" s="37">
        <f>VLOOKUP(A15,Area_Pop!A:E,4,0)</f>
        <v>14427</v>
      </c>
      <c r="J15" s="37"/>
      <c r="K15" s="39">
        <f t="shared" si="2"/>
        <v>14427.313875838165</v>
      </c>
      <c r="L15" s="36">
        <f>VLOOKUP(A15,Area_Pop!A:E,5,0)</f>
        <v>11726</v>
      </c>
      <c r="M15" s="39">
        <v>4621.803</v>
      </c>
      <c r="N15" s="39">
        <f t="shared" si="3"/>
        <v>11970.46977</v>
      </c>
      <c r="O15" s="39">
        <f>VLOOKUP(G15,GDPpc_pop_area!A:C,3,0)</f>
        <v>2084.4652821075233</v>
      </c>
      <c r="P15" s="39">
        <f>VLOOKUP(G15,GDPpc_pop_area!A:G,7,0)</f>
        <v>14.917583127243462</v>
      </c>
      <c r="Q15" s="36">
        <v>-690015</v>
      </c>
      <c r="R15" s="36">
        <v>1</v>
      </c>
      <c r="S15" s="36"/>
      <c r="T15" s="39">
        <f t="shared" si="4"/>
        <v>14427.313875838165</v>
      </c>
      <c r="U15" s="36"/>
      <c r="V15" s="40">
        <f t="shared" si="5"/>
        <v>30073234.888252787</v>
      </c>
      <c r="W15" s="19"/>
      <c r="X15" s="20">
        <f t="shared" si="6"/>
        <v>30373482.142020572</v>
      </c>
      <c r="Y15" s="20">
        <f t="shared" si="7"/>
        <v>30373482.142020572</v>
      </c>
      <c r="Z15" s="19"/>
      <c r="AA15" s="20">
        <f t="shared" si="8"/>
        <v>10760531.37921334</v>
      </c>
      <c r="AB15" s="20">
        <f t="shared" si="9"/>
        <v>10760531.37921334</v>
      </c>
      <c r="AC15" s="19"/>
      <c r="AD15" s="20">
        <f t="shared" si="10"/>
        <v>24638039.258541346</v>
      </c>
      <c r="AE15" s="20">
        <f t="shared" si="11"/>
        <v>24638039.258541346</v>
      </c>
    </row>
    <row r="16" spans="1:31" ht="13.5">
      <c r="A16" s="36">
        <f t="shared" si="0"/>
        <v>-690014</v>
      </c>
      <c r="B16" s="37">
        <v>-69</v>
      </c>
      <c r="C16" s="37">
        <v>-14</v>
      </c>
      <c r="D16" s="38">
        <v>0.977</v>
      </c>
      <c r="E16" s="38">
        <f t="shared" si="1"/>
        <v>0.977</v>
      </c>
      <c r="F16" s="37">
        <v>20085</v>
      </c>
      <c r="G16" s="37" t="s">
        <v>20</v>
      </c>
      <c r="H16" s="37" t="s">
        <v>29</v>
      </c>
      <c r="I16" s="37">
        <f>VLOOKUP(A16,Area_Pop!A:E,4,0)</f>
        <v>2219</v>
      </c>
      <c r="J16" s="37"/>
      <c r="K16" s="39">
        <f t="shared" si="2"/>
        <v>2219.048276875642</v>
      </c>
      <c r="L16" s="36">
        <f>VLOOKUP(A16,Area_Pop!A:E,5,0)</f>
        <v>11678</v>
      </c>
      <c r="M16" s="39">
        <v>4641.958</v>
      </c>
      <c r="N16" s="39">
        <f t="shared" si="3"/>
        <v>12022.671219999998</v>
      </c>
      <c r="O16" s="39">
        <f>VLOOKUP(G16,GDPpc_pop_area!A:C,3,0)</f>
        <v>2084.4652821075233</v>
      </c>
      <c r="P16" s="39">
        <f>VLOOKUP(G16,GDPpc_pop_area!A:G,7,0)</f>
        <v>14.917583127243462</v>
      </c>
      <c r="Q16" s="36">
        <v>-690014</v>
      </c>
      <c r="R16" s="36">
        <v>1</v>
      </c>
      <c r="S16" s="36"/>
      <c r="T16" s="39">
        <f t="shared" si="4"/>
        <v>2219.048276875642</v>
      </c>
      <c r="U16" s="36"/>
      <c r="V16" s="40">
        <f t="shared" si="5"/>
        <v>4625529.092467799</v>
      </c>
      <c r="W16" s="19"/>
      <c r="X16" s="20">
        <f t="shared" si="6"/>
        <v>4671709.771480117</v>
      </c>
      <c r="Y16" s="20">
        <f t="shared" si="7"/>
        <v>4671709.771480117</v>
      </c>
      <c r="Z16" s="19"/>
      <c r="AA16" s="20">
        <f t="shared" si="8"/>
        <v>1655064.7487678935</v>
      </c>
      <c r="AB16" s="20">
        <f t="shared" si="9"/>
        <v>1655064.7487678935</v>
      </c>
      <c r="AC16" s="19"/>
      <c r="AD16" s="20">
        <f t="shared" si="10"/>
        <v>3789548.008227853</v>
      </c>
      <c r="AE16" s="20">
        <f t="shared" si="11"/>
        <v>3789548.008227853</v>
      </c>
    </row>
    <row r="17" spans="1:31" ht="13.5">
      <c r="A17" s="36">
        <f t="shared" si="0"/>
        <v>-690011</v>
      </c>
      <c r="B17" s="37">
        <v>-69</v>
      </c>
      <c r="C17" s="37">
        <v>-11</v>
      </c>
      <c r="D17" s="38">
        <v>0.06</v>
      </c>
      <c r="E17" s="38">
        <f t="shared" si="1"/>
        <v>0.06</v>
      </c>
      <c r="F17" s="37">
        <v>20082</v>
      </c>
      <c r="G17" s="37" t="s">
        <v>19</v>
      </c>
      <c r="H17" s="37" t="s">
        <v>29</v>
      </c>
      <c r="I17" s="37">
        <f>VLOOKUP(A17,Area_Pop!A:E,4,0)</f>
        <v>1322</v>
      </c>
      <c r="J17" s="37"/>
      <c r="K17" s="39">
        <f t="shared" si="2"/>
        <v>1322.028761617665</v>
      </c>
      <c r="L17" s="36">
        <f>VLOOKUP(A17,Area_Pop!A:E,5,0)</f>
        <v>712</v>
      </c>
      <c r="M17" s="39">
        <v>4693.923</v>
      </c>
      <c r="N17" s="39">
        <f t="shared" si="3"/>
        <v>12157.260569999999</v>
      </c>
      <c r="O17" s="39">
        <f>VLOOKUP(G17,GDPpc_pop_area!A:C,3,0)</f>
        <v>2702.5280298535513</v>
      </c>
      <c r="P17" s="39">
        <f>VLOOKUP(G17,GDPpc_pop_area!A:G,7,0)</f>
        <v>0.6985212848115085</v>
      </c>
      <c r="Q17" s="36">
        <v>-690011</v>
      </c>
      <c r="R17" s="36">
        <v>1</v>
      </c>
      <c r="S17" s="36"/>
      <c r="T17" s="39">
        <f t="shared" si="4"/>
        <v>1322.028761617665</v>
      </c>
      <c r="U17" s="36"/>
      <c r="V17" s="40">
        <f t="shared" si="5"/>
        <v>3572819.7845443184</v>
      </c>
      <c r="W17" s="19"/>
      <c r="X17" s="20">
        <f t="shared" si="6"/>
        <v>3608490.3511628658</v>
      </c>
      <c r="Y17" s="20">
        <f t="shared" si="7"/>
        <v>3608490.3511628658</v>
      </c>
      <c r="Z17" s="19"/>
      <c r="AA17" s="20">
        <f t="shared" si="8"/>
        <v>1278393.8790329786</v>
      </c>
      <c r="AB17" s="20">
        <f t="shared" si="9"/>
        <v>1278393.8790329786</v>
      </c>
      <c r="AC17" s="19"/>
      <c r="AD17" s="20">
        <f t="shared" si="10"/>
        <v>2927096.9499088167</v>
      </c>
      <c r="AE17" s="20">
        <f t="shared" si="11"/>
        <v>2927096.9499088167</v>
      </c>
    </row>
    <row r="18" spans="1:31" ht="13.5">
      <c r="A18" s="36">
        <f t="shared" si="0"/>
        <v>-680023</v>
      </c>
      <c r="B18" s="37">
        <v>-68</v>
      </c>
      <c r="C18" s="37">
        <v>-23</v>
      </c>
      <c r="D18" s="38">
        <v>0.754</v>
      </c>
      <c r="E18" s="38">
        <f t="shared" si="1"/>
        <v>0.754</v>
      </c>
      <c r="F18" s="37">
        <v>20274</v>
      </c>
      <c r="G18" s="37" t="s">
        <v>22</v>
      </c>
      <c r="H18" s="37" t="s">
        <v>29</v>
      </c>
      <c r="I18" s="37">
        <f>VLOOKUP(A18,Area_Pop!A:E,4,0)</f>
        <v>2153</v>
      </c>
      <c r="J18" s="37"/>
      <c r="K18" s="39">
        <f t="shared" si="2"/>
        <v>2153.0468409703726</v>
      </c>
      <c r="L18" s="36">
        <f>VLOOKUP(A18,Area_Pop!A:E,5,0)</f>
        <v>8652</v>
      </c>
      <c r="M18" s="39">
        <v>4410.471</v>
      </c>
      <c r="N18" s="39">
        <f t="shared" si="3"/>
        <v>11423.119889999998</v>
      </c>
      <c r="O18" s="39">
        <f>VLOOKUP(G18,GDPpc_pop_area!A:C,3,0)</f>
        <v>1332.3369852593603</v>
      </c>
      <c r="P18" s="39">
        <f>VLOOKUP(G18,GDPpc_pop_area!A:G,7,0)</f>
        <v>5.903113663111383</v>
      </c>
      <c r="Q18" s="36">
        <v>-680023</v>
      </c>
      <c r="R18" s="36">
        <v>1</v>
      </c>
      <c r="S18" s="36"/>
      <c r="T18" s="39">
        <f t="shared" si="4"/>
        <v>2153.0468409703726</v>
      </c>
      <c r="U18" s="36"/>
      <c r="V18" s="40">
        <f t="shared" si="5"/>
        <v>2868583.9372206554</v>
      </c>
      <c r="W18" s="19"/>
      <c r="X18" s="20">
        <f t="shared" si="6"/>
        <v>2897223.505014186</v>
      </c>
      <c r="Y18" s="20">
        <f t="shared" si="7"/>
        <v>2897223.505014186</v>
      </c>
      <c r="Z18" s="19"/>
      <c r="AA18" s="20">
        <f t="shared" si="8"/>
        <v>1026410.6134597338</v>
      </c>
      <c r="AB18" s="20">
        <f t="shared" si="9"/>
        <v>1026410.6134597338</v>
      </c>
      <c r="AC18" s="19"/>
      <c r="AD18" s="20">
        <f t="shared" si="10"/>
        <v>2350139.049699345</v>
      </c>
      <c r="AE18" s="20">
        <f t="shared" si="11"/>
        <v>2350139.049699345</v>
      </c>
    </row>
    <row r="19" spans="1:31" ht="13.5">
      <c r="A19" s="36">
        <f t="shared" si="0"/>
        <v>-680022</v>
      </c>
      <c r="B19" s="37">
        <v>-68</v>
      </c>
      <c r="C19" s="37">
        <v>-22</v>
      </c>
      <c r="D19" s="38">
        <v>1</v>
      </c>
      <c r="E19" s="38">
        <f t="shared" si="1"/>
        <v>1</v>
      </c>
      <c r="F19" s="37">
        <v>20273</v>
      </c>
      <c r="G19" s="37" t="s">
        <v>22</v>
      </c>
      <c r="H19" s="37" t="s">
        <v>29</v>
      </c>
      <c r="I19" s="37">
        <f>VLOOKUP(A19,Area_Pop!A:E,4,0)</f>
        <v>5091</v>
      </c>
      <c r="J19" s="37"/>
      <c r="K19" s="39">
        <f t="shared" si="2"/>
        <v>5091.110760510993</v>
      </c>
      <c r="L19" s="36">
        <f>VLOOKUP(A19,Area_Pop!A:E,5,0)</f>
        <v>11520</v>
      </c>
      <c r="M19" s="39">
        <v>4441.683</v>
      </c>
      <c r="N19" s="39">
        <f t="shared" si="3"/>
        <v>11503.95897</v>
      </c>
      <c r="O19" s="39">
        <f>VLOOKUP(G19,GDPpc_pop_area!A:C,3,0)</f>
        <v>1332.3369852593603</v>
      </c>
      <c r="P19" s="39">
        <f>VLOOKUP(G19,GDPpc_pop_area!A:G,7,0)</f>
        <v>5.903113663111383</v>
      </c>
      <c r="Q19" s="36">
        <v>-680022</v>
      </c>
      <c r="R19" s="36">
        <v>1</v>
      </c>
      <c r="S19" s="36"/>
      <c r="T19" s="39">
        <f t="shared" si="4"/>
        <v>5091.110760510993</v>
      </c>
      <c r="U19" s="36"/>
      <c r="V19" s="40">
        <f t="shared" si="5"/>
        <v>6783075.162280705</v>
      </c>
      <c r="W19" s="19"/>
      <c r="X19" s="20">
        <f t="shared" si="6"/>
        <v>6850796.499780409</v>
      </c>
      <c r="Y19" s="20">
        <f t="shared" si="7"/>
        <v>6850796.499780409</v>
      </c>
      <c r="Z19" s="19"/>
      <c r="AA19" s="20">
        <f t="shared" si="8"/>
        <v>2427058.2596950787</v>
      </c>
      <c r="AB19" s="20">
        <f t="shared" si="9"/>
        <v>2427058.2596950787</v>
      </c>
      <c r="AC19" s="19"/>
      <c r="AD19" s="20">
        <f t="shared" si="10"/>
        <v>5557156.480269098</v>
      </c>
      <c r="AE19" s="20">
        <f t="shared" si="11"/>
        <v>5557156.480269098</v>
      </c>
    </row>
    <row r="20" spans="1:31" ht="13.5">
      <c r="A20" s="36">
        <f t="shared" si="0"/>
        <v>-680021</v>
      </c>
      <c r="B20" s="37">
        <v>-68</v>
      </c>
      <c r="C20" s="37">
        <v>-21</v>
      </c>
      <c r="D20" s="38">
        <v>1</v>
      </c>
      <c r="E20" s="38">
        <f t="shared" si="1"/>
        <v>1</v>
      </c>
      <c r="F20" s="37">
        <v>20272</v>
      </c>
      <c r="G20" s="37" t="s">
        <v>22</v>
      </c>
      <c r="H20" s="37" t="s">
        <v>29</v>
      </c>
      <c r="I20" s="37">
        <f>VLOOKUP(A20,Area_Pop!A:E,4,0)</f>
        <v>3319</v>
      </c>
      <c r="J20" s="37"/>
      <c r="K20" s="39">
        <f t="shared" si="2"/>
        <v>3319.072208630129</v>
      </c>
      <c r="L20" s="36">
        <f>VLOOKUP(A20,Area_Pop!A:E,5,0)</f>
        <v>5403</v>
      </c>
      <c r="M20" s="39">
        <v>4471.544</v>
      </c>
      <c r="N20" s="39">
        <f t="shared" si="3"/>
        <v>11581.298959999998</v>
      </c>
      <c r="O20" s="39">
        <f>VLOOKUP(G20,GDPpc_pop_area!A:C,3,0)</f>
        <v>1332.3369852593603</v>
      </c>
      <c r="P20" s="39">
        <f>VLOOKUP(G20,GDPpc_pop_area!A:G,7,0)</f>
        <v>5.903113663111383</v>
      </c>
      <c r="Q20" s="36">
        <v>-680021</v>
      </c>
      <c r="R20" s="36">
        <v>1</v>
      </c>
      <c r="S20" s="36"/>
      <c r="T20" s="39">
        <f t="shared" si="4"/>
        <v>3319.072208630129</v>
      </c>
      <c r="U20" s="36"/>
      <c r="V20" s="40">
        <f t="shared" si="5"/>
        <v>4422122.660304393</v>
      </c>
      <c r="W20" s="19"/>
      <c r="X20" s="20">
        <f t="shared" si="6"/>
        <v>4466272.55603441</v>
      </c>
      <c r="Y20" s="20">
        <f t="shared" si="7"/>
        <v>4466272.55603441</v>
      </c>
      <c r="Z20" s="19"/>
      <c r="AA20" s="20">
        <f t="shared" si="8"/>
        <v>1582283.7092767567</v>
      </c>
      <c r="AB20" s="20">
        <f t="shared" si="9"/>
        <v>1582283.7092767567</v>
      </c>
      <c r="AC20" s="19"/>
      <c r="AD20" s="20">
        <f t="shared" si="10"/>
        <v>3622903.6256164094</v>
      </c>
      <c r="AE20" s="20">
        <f t="shared" si="11"/>
        <v>3622903.6256164094</v>
      </c>
    </row>
    <row r="21" spans="1:31" ht="13.5">
      <c r="A21" s="36">
        <f t="shared" si="0"/>
        <v>-680019</v>
      </c>
      <c r="B21" s="37">
        <v>-68</v>
      </c>
      <c r="C21" s="37">
        <v>-19</v>
      </c>
      <c r="D21" s="38">
        <v>1</v>
      </c>
      <c r="E21" s="38">
        <f t="shared" si="1"/>
        <v>1</v>
      </c>
      <c r="F21" s="37">
        <v>20270</v>
      </c>
      <c r="G21" s="37" t="s">
        <v>21</v>
      </c>
      <c r="H21" s="37" t="s">
        <v>29</v>
      </c>
      <c r="I21" s="37">
        <f>VLOOKUP(A21,Area_Pop!A:E,4,0)</f>
        <v>63039</v>
      </c>
      <c r="J21" s="37"/>
      <c r="K21" s="39">
        <f t="shared" si="2"/>
        <v>63040.37148533735</v>
      </c>
      <c r="L21" s="36">
        <f>VLOOKUP(A21,Area_Pop!A:E,5,0)</f>
        <v>10448</v>
      </c>
      <c r="M21" s="39">
        <v>4527.166</v>
      </c>
      <c r="N21" s="39">
        <f t="shared" si="3"/>
        <v>11725.35994</v>
      </c>
      <c r="O21" s="39">
        <f>VLOOKUP(G21,GDPpc_pop_area!A:C,3,0)</f>
        <v>2298.9652534765387</v>
      </c>
      <c r="P21" s="39">
        <f>VLOOKUP(G21,GDPpc_pop_area!A:G,7,0)</f>
        <v>6.865317280763001</v>
      </c>
      <c r="Q21" s="36">
        <v>-680019</v>
      </c>
      <c r="R21" s="36">
        <v>1</v>
      </c>
      <c r="S21" s="36"/>
      <c r="T21" s="39">
        <f t="shared" si="4"/>
        <v>63040.37148533735</v>
      </c>
      <c r="U21" s="36"/>
      <c r="V21" s="40">
        <f t="shared" si="5"/>
        <v>144927623.61104375</v>
      </c>
      <c r="W21" s="19"/>
      <c r="X21" s="20">
        <f t="shared" si="6"/>
        <v>146374562.0979075</v>
      </c>
      <c r="Y21" s="20">
        <f t="shared" si="7"/>
        <v>146374562.0979075</v>
      </c>
      <c r="Z21" s="19"/>
      <c r="AA21" s="20">
        <f t="shared" si="8"/>
        <v>51856684.10386499</v>
      </c>
      <c r="AB21" s="20">
        <f t="shared" si="9"/>
        <v>51856684.10386499</v>
      </c>
      <c r="AC21" s="19"/>
      <c r="AD21" s="20">
        <f t="shared" si="10"/>
        <v>118734565.58445594</v>
      </c>
      <c r="AE21" s="20">
        <f t="shared" si="11"/>
        <v>118734565.58445594</v>
      </c>
    </row>
    <row r="22" spans="1:31" ht="13.5">
      <c r="A22" s="36">
        <f t="shared" si="0"/>
        <v>-680011</v>
      </c>
      <c r="B22" s="37">
        <v>-68</v>
      </c>
      <c r="C22" s="37">
        <v>-11</v>
      </c>
      <c r="D22" s="38">
        <v>0.523</v>
      </c>
      <c r="E22" s="38">
        <f t="shared" si="1"/>
        <v>0.523</v>
      </c>
      <c r="F22" s="37">
        <v>20262</v>
      </c>
      <c r="G22" s="37" t="s">
        <v>19</v>
      </c>
      <c r="H22" s="37" t="s">
        <v>29</v>
      </c>
      <c r="I22" s="37">
        <f>VLOOKUP(A22,Area_Pop!A:E,4,0)</f>
        <v>4758</v>
      </c>
      <c r="J22" s="37"/>
      <c r="K22" s="39">
        <f t="shared" si="2"/>
        <v>4758.103515716226</v>
      </c>
      <c r="L22" s="36">
        <f>VLOOKUP(A22,Area_Pop!A:E,5,0)</f>
        <v>6291</v>
      </c>
      <c r="M22" s="39">
        <v>4693.923</v>
      </c>
      <c r="N22" s="39">
        <f t="shared" si="3"/>
        <v>12157.260569999999</v>
      </c>
      <c r="O22" s="39">
        <f>VLOOKUP(G22,GDPpc_pop_area!A:C,3,0)</f>
        <v>2702.5280298535513</v>
      </c>
      <c r="P22" s="39">
        <f>VLOOKUP(G22,GDPpc_pop_area!A:G,7,0)</f>
        <v>0.6985212848115085</v>
      </c>
      <c r="Q22" s="36">
        <v>-680011</v>
      </c>
      <c r="R22" s="36">
        <v>1</v>
      </c>
      <c r="S22" s="36"/>
      <c r="T22" s="39">
        <f t="shared" si="4"/>
        <v>4758.103515716226</v>
      </c>
      <c r="U22" s="36"/>
      <c r="V22" s="40">
        <f t="shared" si="5"/>
        <v>12858908.120167827</v>
      </c>
      <c r="W22" s="19"/>
      <c r="X22" s="20">
        <f t="shared" si="6"/>
        <v>12987289.781265443</v>
      </c>
      <c r="Y22" s="20">
        <f t="shared" si="7"/>
        <v>12987289.781265443</v>
      </c>
      <c r="Z22" s="19"/>
      <c r="AA22" s="20">
        <f t="shared" si="8"/>
        <v>4601057.546474215</v>
      </c>
      <c r="AB22" s="20">
        <f t="shared" si="9"/>
        <v>4601057.546474215</v>
      </c>
      <c r="AC22" s="19"/>
      <c r="AD22" s="20">
        <f t="shared" si="10"/>
        <v>10534892.048158962</v>
      </c>
      <c r="AE22" s="20">
        <f t="shared" si="11"/>
        <v>10534892.048158962</v>
      </c>
    </row>
    <row r="23" spans="1:31" ht="13.5">
      <c r="A23" s="36">
        <f t="shared" si="0"/>
        <v>-670023</v>
      </c>
      <c r="B23" s="37">
        <v>-67</v>
      </c>
      <c r="C23" s="37">
        <v>-23</v>
      </c>
      <c r="D23" s="38">
        <v>0.188</v>
      </c>
      <c r="E23" s="38">
        <f t="shared" si="1"/>
        <v>0.188</v>
      </c>
      <c r="F23" s="37">
        <v>20454</v>
      </c>
      <c r="G23" s="37" t="s">
        <v>22</v>
      </c>
      <c r="H23" s="37" t="s">
        <v>29</v>
      </c>
      <c r="I23" s="37">
        <f>VLOOKUP(A23,Area_Pop!A:E,4,0)</f>
        <v>545</v>
      </c>
      <c r="J23" s="37"/>
      <c r="K23" s="39">
        <f t="shared" si="2"/>
        <v>545.0118570965412</v>
      </c>
      <c r="L23" s="36">
        <f>VLOOKUP(A23,Area_Pop!A:E,5,0)</f>
        <v>2218</v>
      </c>
      <c r="M23" s="39">
        <v>4410.471</v>
      </c>
      <c r="N23" s="39">
        <f t="shared" si="3"/>
        <v>11423.119889999998</v>
      </c>
      <c r="O23" s="39">
        <f>VLOOKUP(G23,GDPpc_pop_area!A:C,3,0)</f>
        <v>1332.3369852593603</v>
      </c>
      <c r="P23" s="39">
        <f>VLOOKUP(G23,GDPpc_pop_area!A:G,7,0)</f>
        <v>5.903113663111383</v>
      </c>
      <c r="Q23" s="36">
        <v>-670023</v>
      </c>
      <c r="R23" s="36">
        <v>1</v>
      </c>
      <c r="S23" s="36"/>
      <c r="T23" s="39">
        <f t="shared" si="4"/>
        <v>545.0118570965412</v>
      </c>
      <c r="U23" s="36"/>
      <c r="V23" s="40">
        <f t="shared" si="5"/>
        <v>726139.454614611</v>
      </c>
      <c r="W23" s="19"/>
      <c r="X23" s="20">
        <f t="shared" si="6"/>
        <v>733389.1361972743</v>
      </c>
      <c r="Y23" s="20">
        <f t="shared" si="7"/>
        <v>733389.1361972743</v>
      </c>
      <c r="Z23" s="19"/>
      <c r="AA23" s="20">
        <f t="shared" si="8"/>
        <v>259820.61511173015</v>
      </c>
      <c r="AB23" s="20">
        <f t="shared" si="9"/>
        <v>259820.61511173015</v>
      </c>
      <c r="AC23" s="19"/>
      <c r="AD23" s="20">
        <f t="shared" si="10"/>
        <v>594902.8249355055</v>
      </c>
      <c r="AE23" s="20">
        <f t="shared" si="11"/>
        <v>594902.8249355055</v>
      </c>
    </row>
    <row r="24" spans="1:31" ht="13.5">
      <c r="A24" s="36">
        <f t="shared" si="0"/>
        <v>-670022</v>
      </c>
      <c r="B24" s="37">
        <v>-67</v>
      </c>
      <c r="C24" s="37">
        <v>-22</v>
      </c>
      <c r="D24" s="38">
        <v>0.953</v>
      </c>
      <c r="E24" s="38">
        <f t="shared" si="1"/>
        <v>0.953</v>
      </c>
      <c r="F24" s="37">
        <v>20453</v>
      </c>
      <c r="G24" s="37" t="s">
        <v>22</v>
      </c>
      <c r="H24" s="37" t="s">
        <v>29</v>
      </c>
      <c r="I24" s="37">
        <f>VLOOKUP(A24,Area_Pop!A:E,4,0)</f>
        <v>27610</v>
      </c>
      <c r="J24" s="37"/>
      <c r="K24" s="39">
        <f t="shared" si="2"/>
        <v>27610.60068703762</v>
      </c>
      <c r="L24" s="36">
        <f>VLOOKUP(A24,Area_Pop!A:E,5,0)</f>
        <v>11011</v>
      </c>
      <c r="M24" s="39">
        <v>4441.683</v>
      </c>
      <c r="N24" s="39">
        <f t="shared" si="3"/>
        <v>11503.95897</v>
      </c>
      <c r="O24" s="39">
        <f>VLOOKUP(G24,GDPpc_pop_area!A:C,3,0)</f>
        <v>1332.3369852593603</v>
      </c>
      <c r="P24" s="39">
        <f>VLOOKUP(G24,GDPpc_pop_area!A:G,7,0)</f>
        <v>5.903113663111383</v>
      </c>
      <c r="Q24" s="36">
        <v>-670022</v>
      </c>
      <c r="R24" s="36">
        <v>1</v>
      </c>
      <c r="S24" s="36"/>
      <c r="T24" s="39">
        <f t="shared" si="4"/>
        <v>27610.60068703762</v>
      </c>
      <c r="U24" s="36"/>
      <c r="V24" s="40">
        <f t="shared" si="5"/>
        <v>36786624.48056772</v>
      </c>
      <c r="W24" s="19"/>
      <c r="X24" s="20">
        <f t="shared" si="6"/>
        <v>37153897.34019586</v>
      </c>
      <c r="Y24" s="20">
        <f t="shared" si="7"/>
        <v>37153897.34019586</v>
      </c>
      <c r="Z24" s="19"/>
      <c r="AA24" s="20">
        <f t="shared" si="8"/>
        <v>13162655.382082328</v>
      </c>
      <c r="AB24" s="20">
        <f t="shared" si="9"/>
        <v>13162655.382082328</v>
      </c>
      <c r="AC24" s="19"/>
      <c r="AD24" s="20">
        <f t="shared" si="10"/>
        <v>30138104.58067763</v>
      </c>
      <c r="AE24" s="20">
        <f t="shared" si="11"/>
        <v>30138104.58067763</v>
      </c>
    </row>
    <row r="25" spans="1:31" ht="13.5">
      <c r="A25" s="36">
        <f t="shared" si="0"/>
        <v>-670021</v>
      </c>
      <c r="B25" s="37">
        <v>-67</v>
      </c>
      <c r="C25" s="37">
        <v>-21</v>
      </c>
      <c r="D25" s="38">
        <v>1</v>
      </c>
      <c r="E25" s="38">
        <f t="shared" si="1"/>
        <v>1</v>
      </c>
      <c r="F25" s="37">
        <v>20452</v>
      </c>
      <c r="G25" s="37" t="s">
        <v>22</v>
      </c>
      <c r="H25" s="37" t="s">
        <v>29</v>
      </c>
      <c r="I25" s="37">
        <f>VLOOKUP(A25,Area_Pop!A:E,4,0)</f>
        <v>36936</v>
      </c>
      <c r="J25" s="37"/>
      <c r="K25" s="39">
        <f t="shared" si="2"/>
        <v>36936.80358480338</v>
      </c>
      <c r="L25" s="36">
        <f>VLOOKUP(A25,Area_Pop!A:E,5,0)</f>
        <v>11455</v>
      </c>
      <c r="M25" s="39">
        <v>4471.544</v>
      </c>
      <c r="N25" s="39">
        <f t="shared" si="3"/>
        <v>11581.298959999998</v>
      </c>
      <c r="O25" s="39">
        <f>VLOOKUP(G25,GDPpc_pop_area!A:C,3,0)</f>
        <v>1332.3369852593603</v>
      </c>
      <c r="P25" s="39">
        <f>VLOOKUP(G25,GDPpc_pop_area!A:G,7,0)</f>
        <v>5.903113663111383</v>
      </c>
      <c r="Q25" s="36">
        <v>-670021</v>
      </c>
      <c r="R25" s="36">
        <v>1</v>
      </c>
      <c r="S25" s="36"/>
      <c r="T25" s="39">
        <f t="shared" si="4"/>
        <v>36936.80358480338</v>
      </c>
      <c r="U25" s="36"/>
      <c r="V25" s="40">
        <f t="shared" si="5"/>
        <v>49212269.533294074</v>
      </c>
      <c r="W25" s="19"/>
      <c r="X25" s="20">
        <f t="shared" si="6"/>
        <v>49703598.41207802</v>
      </c>
      <c r="Y25" s="20">
        <f t="shared" si="7"/>
        <v>49703598.41207802</v>
      </c>
      <c r="Z25" s="19"/>
      <c r="AA25" s="20">
        <f t="shared" si="8"/>
        <v>17608686.678471312</v>
      </c>
      <c r="AB25" s="20">
        <f t="shared" si="9"/>
        <v>17608686.678471312</v>
      </c>
      <c r="AC25" s="19"/>
      <c r="AD25" s="20">
        <f t="shared" si="10"/>
        <v>40318038.05838135</v>
      </c>
      <c r="AE25" s="20">
        <f t="shared" si="11"/>
        <v>40318038.05838135</v>
      </c>
    </row>
    <row r="26" spans="1:31" ht="13.5">
      <c r="A26" s="36">
        <f t="shared" si="0"/>
        <v>-670015</v>
      </c>
      <c r="B26" s="37">
        <v>-67</v>
      </c>
      <c r="C26" s="37">
        <v>-15</v>
      </c>
      <c r="D26" s="38">
        <v>1</v>
      </c>
      <c r="E26" s="38">
        <f t="shared" si="1"/>
        <v>1</v>
      </c>
      <c r="F26" s="37">
        <v>20446</v>
      </c>
      <c r="G26" s="37" t="s">
        <v>23</v>
      </c>
      <c r="H26" s="37" t="s">
        <v>29</v>
      </c>
      <c r="I26" s="37">
        <f>VLOOKUP(A26,Area_Pop!A:E,4,0)</f>
        <v>7729</v>
      </c>
      <c r="J26" s="37"/>
      <c r="K26" s="39">
        <f t="shared" si="2"/>
        <v>7729.16815320948</v>
      </c>
      <c r="L26" s="36">
        <f>VLOOKUP(A26,Area_Pop!A:E,5,0)</f>
        <v>12096</v>
      </c>
      <c r="M26" s="39">
        <v>4621.803</v>
      </c>
      <c r="N26" s="39">
        <f t="shared" si="3"/>
        <v>11970.46977</v>
      </c>
      <c r="O26" s="39">
        <f>VLOOKUP(G26,GDPpc_pop_area!A:C,3,0)</f>
        <v>2360.226399627931</v>
      </c>
      <c r="P26" s="39">
        <f>VLOOKUP(G26,GDPpc_pop_area!A:G,7,0)</f>
        <v>1.2944254673179207</v>
      </c>
      <c r="Q26" s="36">
        <v>-670015</v>
      </c>
      <c r="R26" s="36">
        <v>1</v>
      </c>
      <c r="S26" s="36"/>
      <c r="T26" s="39">
        <f t="shared" si="4"/>
        <v>7729.16815320948</v>
      </c>
      <c r="U26" s="36"/>
      <c r="V26" s="40">
        <f t="shared" si="5"/>
        <v>18242586.722368475</v>
      </c>
      <c r="W26" s="19"/>
      <c r="X26" s="20">
        <f t="shared" si="6"/>
        <v>18424718.328275338</v>
      </c>
      <c r="Y26" s="20">
        <f t="shared" si="7"/>
        <v>18424718.328275338</v>
      </c>
      <c r="Z26" s="19"/>
      <c r="AA26" s="20">
        <f t="shared" si="8"/>
        <v>6527396.457131565</v>
      </c>
      <c r="AB26" s="20">
        <f t="shared" si="9"/>
        <v>6527396.457131565</v>
      </c>
      <c r="AC26" s="19"/>
      <c r="AD26" s="20">
        <f t="shared" si="10"/>
        <v>14945567.695433667</v>
      </c>
      <c r="AE26" s="20">
        <f t="shared" si="11"/>
        <v>14945567.695433667</v>
      </c>
    </row>
    <row r="27" spans="1:31" ht="13.5">
      <c r="A27" s="36">
        <f t="shared" si="0"/>
        <v>-670014</v>
      </c>
      <c r="B27" s="37">
        <v>-67</v>
      </c>
      <c r="C27" s="37">
        <v>-14</v>
      </c>
      <c r="D27" s="38">
        <v>1</v>
      </c>
      <c r="E27" s="38">
        <f t="shared" si="1"/>
        <v>1</v>
      </c>
      <c r="F27" s="37">
        <v>20445</v>
      </c>
      <c r="G27" s="37" t="s">
        <v>23</v>
      </c>
      <c r="H27" s="37" t="s">
        <v>29</v>
      </c>
      <c r="I27" s="37">
        <f>VLOOKUP(A27,Area_Pop!A:E,4,0)</f>
        <v>7500</v>
      </c>
      <c r="J27" s="37"/>
      <c r="K27" s="39">
        <f t="shared" si="2"/>
        <v>7500.163171053319</v>
      </c>
      <c r="L27" s="36">
        <f>VLOOKUP(A27,Area_Pop!A:E,5,0)</f>
        <v>11711</v>
      </c>
      <c r="M27" s="39">
        <v>4641.958</v>
      </c>
      <c r="N27" s="39">
        <f t="shared" si="3"/>
        <v>12022.671219999998</v>
      </c>
      <c r="O27" s="39">
        <f>VLOOKUP(G27,GDPpc_pop_area!A:C,3,0)</f>
        <v>2360.226399627931</v>
      </c>
      <c r="P27" s="39">
        <f>VLOOKUP(G27,GDPpc_pop_area!A:G,7,0)</f>
        <v>1.2944254673179207</v>
      </c>
      <c r="Q27" s="36">
        <v>-670014</v>
      </c>
      <c r="R27" s="36">
        <v>1</v>
      </c>
      <c r="S27" s="36"/>
      <c r="T27" s="39">
        <f t="shared" si="4"/>
        <v>7500.163171053319</v>
      </c>
      <c r="U27" s="36"/>
      <c r="V27" s="40">
        <f t="shared" si="5"/>
        <v>17702083.117837183</v>
      </c>
      <c r="W27" s="19"/>
      <c r="X27" s="20">
        <f t="shared" si="6"/>
        <v>17878818.40627055</v>
      </c>
      <c r="Y27" s="20">
        <f t="shared" si="7"/>
        <v>17878818.40627055</v>
      </c>
      <c r="Z27" s="19"/>
      <c r="AA27" s="20">
        <f t="shared" si="8"/>
        <v>6333998.373461864</v>
      </c>
      <c r="AB27" s="20">
        <f t="shared" si="9"/>
        <v>6333998.373461864</v>
      </c>
      <c r="AC27" s="19"/>
      <c r="AD27" s="20">
        <f t="shared" si="10"/>
        <v>14502750.383717496</v>
      </c>
      <c r="AE27" s="20">
        <f t="shared" si="11"/>
        <v>14502750.383717496</v>
      </c>
    </row>
    <row r="28" spans="1:31" ht="13.5">
      <c r="A28" s="36">
        <f t="shared" si="0"/>
        <v>-670010</v>
      </c>
      <c r="B28" s="37">
        <v>-67</v>
      </c>
      <c r="C28" s="37">
        <v>-10</v>
      </c>
      <c r="D28" s="38">
        <v>0.106</v>
      </c>
      <c r="E28" s="38">
        <f t="shared" si="1"/>
        <v>0.106</v>
      </c>
      <c r="F28" s="37">
        <v>20441</v>
      </c>
      <c r="G28" s="37" t="s">
        <v>19</v>
      </c>
      <c r="H28" s="37" t="s">
        <v>29</v>
      </c>
      <c r="I28" s="37">
        <f>VLOOKUP(A28,Area_Pop!A:E,4,0)</f>
        <v>136</v>
      </c>
      <c r="J28" s="37"/>
      <c r="K28" s="39">
        <f t="shared" si="2"/>
        <v>136.00295883510017</v>
      </c>
      <c r="L28" s="36">
        <f>VLOOKUP(A28,Area_Pop!A:E,5,0)</f>
        <v>1273</v>
      </c>
      <c r="M28" s="39">
        <v>4708.39</v>
      </c>
      <c r="N28" s="39">
        <f t="shared" si="3"/>
        <v>12194.7301</v>
      </c>
      <c r="O28" s="39">
        <f>VLOOKUP(G28,GDPpc_pop_area!A:C,3,0)</f>
        <v>2702.5280298535513</v>
      </c>
      <c r="P28" s="39">
        <f>VLOOKUP(G28,GDPpc_pop_area!A:G,7,0)</f>
        <v>0.6985212848115085</v>
      </c>
      <c r="Q28" s="36">
        <v>-670010</v>
      </c>
      <c r="R28" s="36">
        <v>1</v>
      </c>
      <c r="S28" s="36"/>
      <c r="T28" s="39">
        <f t="shared" si="4"/>
        <v>136.00295883510017</v>
      </c>
      <c r="U28" s="36"/>
      <c r="V28" s="40">
        <f t="shared" si="5"/>
        <v>367551.8083948769</v>
      </c>
      <c r="W28" s="19"/>
      <c r="X28" s="20">
        <f t="shared" si="6"/>
        <v>371221.3976990542</v>
      </c>
      <c r="Y28" s="20">
        <f t="shared" si="7"/>
        <v>371221.3976990542</v>
      </c>
      <c r="Z28" s="19"/>
      <c r="AA28" s="20">
        <f t="shared" si="8"/>
        <v>131514.04504423984</v>
      </c>
      <c r="AB28" s="20">
        <f t="shared" si="9"/>
        <v>131514.04504423984</v>
      </c>
      <c r="AC28" s="19"/>
      <c r="AD28" s="20">
        <f t="shared" si="10"/>
        <v>301123.438114674</v>
      </c>
      <c r="AE28" s="20">
        <f t="shared" si="11"/>
        <v>301123.438114674</v>
      </c>
    </row>
    <row r="29" spans="1:31" ht="13.5">
      <c r="A29" s="36">
        <f t="shared" si="0"/>
        <v>-660015</v>
      </c>
      <c r="B29" s="37">
        <v>-66</v>
      </c>
      <c r="C29" s="37">
        <v>-15</v>
      </c>
      <c r="D29" s="38">
        <v>1</v>
      </c>
      <c r="E29" s="38">
        <f t="shared" si="1"/>
        <v>1</v>
      </c>
      <c r="F29" s="37">
        <v>20626</v>
      </c>
      <c r="G29" s="37" t="s">
        <v>23</v>
      </c>
      <c r="H29" s="37" t="s">
        <v>29</v>
      </c>
      <c r="I29" s="37">
        <f>VLOOKUP(A29,Area_Pop!A:E,4,0)</f>
        <v>7070</v>
      </c>
      <c r="J29" s="37"/>
      <c r="K29" s="39">
        <f t="shared" si="2"/>
        <v>7070.153815912929</v>
      </c>
      <c r="L29" s="36">
        <f>VLOOKUP(A29,Area_Pop!A:E,5,0)</f>
        <v>12096</v>
      </c>
      <c r="M29" s="39">
        <v>4621.803</v>
      </c>
      <c r="N29" s="39">
        <f t="shared" si="3"/>
        <v>11970.46977</v>
      </c>
      <c r="O29" s="39">
        <f>VLOOKUP(G29,GDPpc_pop_area!A:C,3,0)</f>
        <v>2360.226399627931</v>
      </c>
      <c r="P29" s="39">
        <f>VLOOKUP(G29,GDPpc_pop_area!A:G,7,0)</f>
        <v>1.2944254673179207</v>
      </c>
      <c r="Q29" s="36">
        <v>-660015</v>
      </c>
      <c r="R29" s="36">
        <v>1</v>
      </c>
      <c r="S29" s="36"/>
      <c r="T29" s="39">
        <f t="shared" si="4"/>
        <v>7070.153815912929</v>
      </c>
      <c r="U29" s="36"/>
      <c r="V29" s="40">
        <f t="shared" si="5"/>
        <v>16687163.68574785</v>
      </c>
      <c r="W29" s="19"/>
      <c r="X29" s="20">
        <f t="shared" si="6"/>
        <v>16853766.1509777</v>
      </c>
      <c r="Y29" s="20">
        <f t="shared" si="7"/>
        <v>16853766.1509777</v>
      </c>
      <c r="Z29" s="19"/>
      <c r="AA29" s="20">
        <f t="shared" si="8"/>
        <v>5970849.133383383</v>
      </c>
      <c r="AB29" s="20">
        <f t="shared" si="9"/>
        <v>5970849.133383383</v>
      </c>
      <c r="AC29" s="19"/>
      <c r="AD29" s="20">
        <f t="shared" si="10"/>
        <v>13671259.361717692</v>
      </c>
      <c r="AE29" s="20">
        <f t="shared" si="11"/>
        <v>13671259.361717692</v>
      </c>
    </row>
    <row r="30" spans="1:31" ht="13.5">
      <c r="A30" s="36">
        <f t="shared" si="0"/>
        <v>-660014</v>
      </c>
      <c r="B30" s="37">
        <v>-66</v>
      </c>
      <c r="C30" s="37">
        <v>-14</v>
      </c>
      <c r="D30" s="38">
        <v>1</v>
      </c>
      <c r="E30" s="38">
        <f t="shared" si="1"/>
        <v>1</v>
      </c>
      <c r="F30" s="37">
        <v>20625</v>
      </c>
      <c r="G30" s="37" t="s">
        <v>23</v>
      </c>
      <c r="H30" s="37" t="s">
        <v>29</v>
      </c>
      <c r="I30" s="37">
        <f>VLOOKUP(A30,Area_Pop!A:E,4,0)</f>
        <v>7236</v>
      </c>
      <c r="J30" s="37"/>
      <c r="K30" s="39">
        <f t="shared" si="2"/>
        <v>7236.157427432242</v>
      </c>
      <c r="L30" s="36">
        <f>VLOOKUP(A30,Area_Pop!A:E,5,0)</f>
        <v>12009</v>
      </c>
      <c r="M30" s="39">
        <v>4641.958</v>
      </c>
      <c r="N30" s="39">
        <f t="shared" si="3"/>
        <v>12022.671219999998</v>
      </c>
      <c r="O30" s="39">
        <f>VLOOKUP(G30,GDPpc_pop_area!A:C,3,0)</f>
        <v>2360.226399627931</v>
      </c>
      <c r="P30" s="39">
        <f>VLOOKUP(G30,GDPpc_pop_area!A:G,7,0)</f>
        <v>1.2944254673179207</v>
      </c>
      <c r="Q30" s="36">
        <v>-660014</v>
      </c>
      <c r="R30" s="36">
        <v>1</v>
      </c>
      <c r="S30" s="36"/>
      <c r="T30" s="39">
        <f t="shared" si="4"/>
        <v>7236.157427432242</v>
      </c>
      <c r="U30" s="36"/>
      <c r="V30" s="40">
        <f t="shared" si="5"/>
        <v>17078969.792089313</v>
      </c>
      <c r="W30" s="19"/>
      <c r="X30" s="20">
        <f t="shared" si="6"/>
        <v>17249483.998369824</v>
      </c>
      <c r="Y30" s="20">
        <f t="shared" si="7"/>
        <v>17249483.998369824</v>
      </c>
      <c r="Z30" s="19"/>
      <c r="AA30" s="20">
        <f t="shared" si="8"/>
        <v>6111041.630716006</v>
      </c>
      <c r="AB30" s="20">
        <f t="shared" si="9"/>
        <v>6111041.630716006</v>
      </c>
      <c r="AC30" s="19"/>
      <c r="AD30" s="20">
        <f t="shared" si="10"/>
        <v>13992253.57021064</v>
      </c>
      <c r="AE30" s="20">
        <f t="shared" si="11"/>
        <v>13992253.57021064</v>
      </c>
    </row>
    <row r="31" spans="1:31" ht="13.5">
      <c r="A31" s="36">
        <f t="shared" si="0"/>
        <v>-660013</v>
      </c>
      <c r="B31" s="37">
        <v>-66</v>
      </c>
      <c r="C31" s="37">
        <v>-13</v>
      </c>
      <c r="D31" s="38">
        <v>1.002</v>
      </c>
      <c r="E31" s="38">
        <f t="shared" si="1"/>
        <v>1.002</v>
      </c>
      <c r="F31" s="37">
        <v>20624</v>
      </c>
      <c r="G31" s="37" t="s">
        <v>23</v>
      </c>
      <c r="H31" s="37" t="s">
        <v>29</v>
      </c>
      <c r="I31" s="37">
        <f>VLOOKUP(A31,Area_Pop!A:E,4,0)</f>
        <v>6635</v>
      </c>
      <c r="J31" s="37"/>
      <c r="K31" s="39">
        <f t="shared" si="2"/>
        <v>6635.144351991837</v>
      </c>
      <c r="L31" s="36">
        <f>VLOOKUP(A31,Area_Pop!A:E,5,0)</f>
        <v>11618</v>
      </c>
      <c r="M31" s="39">
        <v>4660.703</v>
      </c>
      <c r="N31" s="39">
        <f t="shared" si="3"/>
        <v>12071.22077</v>
      </c>
      <c r="O31" s="39">
        <f>VLOOKUP(G31,GDPpc_pop_area!A:C,3,0)</f>
        <v>2360.226399627931</v>
      </c>
      <c r="P31" s="39">
        <f>VLOOKUP(G31,GDPpc_pop_area!A:G,7,0)</f>
        <v>1.2944254673179207</v>
      </c>
      <c r="Q31" s="36">
        <v>-660013</v>
      </c>
      <c r="R31" s="36">
        <v>1</v>
      </c>
      <c r="S31" s="36"/>
      <c r="T31" s="39">
        <f t="shared" si="4"/>
        <v>6635.144351991837</v>
      </c>
      <c r="U31" s="36"/>
      <c r="V31" s="40">
        <f t="shared" si="5"/>
        <v>15660442.864913296</v>
      </c>
      <c r="W31" s="19"/>
      <c r="X31" s="20">
        <f t="shared" si="6"/>
        <v>15816794.683414012</v>
      </c>
      <c r="Y31" s="20">
        <f t="shared" si="7"/>
        <v>15816794.683414012</v>
      </c>
      <c r="Z31" s="19"/>
      <c r="AA31" s="20">
        <f t="shared" si="8"/>
        <v>5603477.227722595</v>
      </c>
      <c r="AB31" s="20">
        <f t="shared" si="9"/>
        <v>5603477.227722595</v>
      </c>
      <c r="AC31" s="19"/>
      <c r="AD31" s="20">
        <f t="shared" si="10"/>
        <v>12830099.839462077</v>
      </c>
      <c r="AE31" s="20">
        <f t="shared" si="11"/>
        <v>12830099.839462077</v>
      </c>
    </row>
    <row r="32" spans="1:31" ht="13.5">
      <c r="A32" s="36">
        <f t="shared" si="0"/>
        <v>-660012</v>
      </c>
      <c r="B32" s="37">
        <v>-66</v>
      </c>
      <c r="C32" s="37">
        <v>-12</v>
      </c>
      <c r="D32" s="38">
        <v>0.76</v>
      </c>
      <c r="E32" s="38">
        <f t="shared" si="1"/>
        <v>0.76</v>
      </c>
      <c r="F32" s="37">
        <v>20623</v>
      </c>
      <c r="G32" s="37" t="s">
        <v>23</v>
      </c>
      <c r="H32" s="37" t="s">
        <v>29</v>
      </c>
      <c r="I32" s="37">
        <f>VLOOKUP(A32,Area_Pop!A:E,4,0)</f>
        <v>40965</v>
      </c>
      <c r="J32" s="37"/>
      <c r="K32" s="39">
        <f t="shared" si="2"/>
        <v>40965.891240293226</v>
      </c>
      <c r="L32" s="36">
        <f>VLOOKUP(A32,Area_Pop!A:E,5,0)</f>
        <v>9346</v>
      </c>
      <c r="M32" s="39">
        <v>4678.023</v>
      </c>
      <c r="N32" s="39">
        <f t="shared" si="3"/>
        <v>12116.07957</v>
      </c>
      <c r="O32" s="39">
        <f>VLOOKUP(G32,GDPpc_pop_area!A:C,3,0)</f>
        <v>2360.226399627931</v>
      </c>
      <c r="P32" s="39">
        <f>VLOOKUP(G32,GDPpc_pop_area!A:G,7,0)</f>
        <v>1.2944254673179207</v>
      </c>
      <c r="Q32" s="36">
        <v>-660012</v>
      </c>
      <c r="R32" s="36">
        <v>1</v>
      </c>
      <c r="S32" s="36"/>
      <c r="T32" s="39">
        <f t="shared" si="4"/>
        <v>40965.891240293226</v>
      </c>
      <c r="U32" s="36"/>
      <c r="V32" s="40">
        <f t="shared" si="5"/>
        <v>96688777.98962669</v>
      </c>
      <c r="W32" s="19"/>
      <c r="X32" s="20">
        <f t="shared" si="6"/>
        <v>97654106.13504973</v>
      </c>
      <c r="Y32" s="20">
        <f t="shared" si="7"/>
        <v>97654106.13504973</v>
      </c>
      <c r="Z32" s="19"/>
      <c r="AA32" s="20">
        <f t="shared" si="8"/>
        <v>34596299.1158487</v>
      </c>
      <c r="AB32" s="20">
        <f t="shared" si="9"/>
        <v>34596299.1158487</v>
      </c>
      <c r="AC32" s="19"/>
      <c r="AD32" s="20">
        <f t="shared" si="10"/>
        <v>79214022.59586495</v>
      </c>
      <c r="AE32" s="20">
        <f t="shared" si="11"/>
        <v>79214022.59586495</v>
      </c>
    </row>
    <row r="33" spans="1:31" ht="13.5">
      <c r="A33" s="36">
        <f t="shared" si="0"/>
        <v>-660010</v>
      </c>
      <c r="B33" s="37">
        <v>-66</v>
      </c>
      <c r="C33" s="37">
        <v>-10</v>
      </c>
      <c r="D33" s="38">
        <v>0.156</v>
      </c>
      <c r="E33" s="38">
        <f t="shared" si="1"/>
        <v>0.156</v>
      </c>
      <c r="F33" s="37">
        <v>20621</v>
      </c>
      <c r="G33" s="37" t="s">
        <v>19</v>
      </c>
      <c r="H33" s="37" t="s">
        <v>29</v>
      </c>
      <c r="I33" s="37">
        <f>VLOOKUP(A33,Area_Pop!A:E,4,0)</f>
        <v>189</v>
      </c>
      <c r="J33" s="37"/>
      <c r="K33" s="39">
        <f t="shared" si="2"/>
        <v>189.00411191054363</v>
      </c>
      <c r="L33" s="36">
        <f>VLOOKUP(A33,Area_Pop!A:E,5,0)</f>
        <v>1937</v>
      </c>
      <c r="M33" s="39">
        <v>4708.39</v>
      </c>
      <c r="N33" s="39">
        <f t="shared" si="3"/>
        <v>12194.7301</v>
      </c>
      <c r="O33" s="39">
        <f>VLOOKUP(G33,GDPpc_pop_area!A:C,3,0)</f>
        <v>2702.5280298535513</v>
      </c>
      <c r="P33" s="39">
        <f>VLOOKUP(G33,GDPpc_pop_area!A:G,7,0)</f>
        <v>0.6985212848115085</v>
      </c>
      <c r="Q33" s="36">
        <v>-660010</v>
      </c>
      <c r="R33" s="36">
        <v>1</v>
      </c>
      <c r="S33" s="36"/>
      <c r="T33" s="39">
        <f t="shared" si="4"/>
        <v>189.00411191054363</v>
      </c>
      <c r="U33" s="36"/>
      <c r="V33" s="40">
        <f t="shared" si="5"/>
        <v>510788.9101958216</v>
      </c>
      <c r="W33" s="19"/>
      <c r="X33" s="20">
        <f t="shared" si="6"/>
        <v>515888.5600376563</v>
      </c>
      <c r="Y33" s="20">
        <f t="shared" si="7"/>
        <v>515888.5600376563</v>
      </c>
      <c r="Z33" s="19"/>
      <c r="AA33" s="20">
        <f t="shared" si="8"/>
        <v>182765.84201000977</v>
      </c>
      <c r="AB33" s="20">
        <f t="shared" si="9"/>
        <v>182765.84201000977</v>
      </c>
      <c r="AC33" s="19"/>
      <c r="AD33" s="20">
        <f t="shared" si="10"/>
        <v>418473.0132623043</v>
      </c>
      <c r="AE33" s="20">
        <f t="shared" si="11"/>
        <v>418473.0132623043</v>
      </c>
    </row>
    <row r="34" spans="1:31" ht="13.5">
      <c r="A34" s="36">
        <f aca="true" t="shared" si="12" ref="A34:A65">(B34*10000)+C34</f>
        <v>-650023</v>
      </c>
      <c r="B34" s="37">
        <v>-65</v>
      </c>
      <c r="C34" s="37">
        <v>-23</v>
      </c>
      <c r="D34" s="38">
        <v>0.356</v>
      </c>
      <c r="E34" s="38">
        <f t="shared" si="1"/>
        <v>0.356</v>
      </c>
      <c r="F34" s="37">
        <v>20814</v>
      </c>
      <c r="G34" s="37" t="s">
        <v>26</v>
      </c>
      <c r="H34" s="37" t="s">
        <v>29</v>
      </c>
      <c r="I34" s="37">
        <f>VLOOKUP(A34,Area_Pop!A:E,4,0)</f>
        <v>34926</v>
      </c>
      <c r="J34" s="37"/>
      <c r="K34" s="39">
        <f t="shared" si="2"/>
        <v>34926.7598549611</v>
      </c>
      <c r="L34" s="36">
        <f>VLOOKUP(A34,Area_Pop!A:E,5,0)</f>
        <v>4149</v>
      </c>
      <c r="M34" s="39">
        <v>4410.471</v>
      </c>
      <c r="N34" s="39">
        <f t="shared" si="3"/>
        <v>11423.119889999998</v>
      </c>
      <c r="O34" s="39">
        <f>VLOOKUP(G34,GDPpc_pop_area!A:C,3,0)</f>
        <v>2692.4150835431105</v>
      </c>
      <c r="P34" s="39">
        <f>VLOOKUP(G34,GDPpc_pop_area!A:G,7,0)</f>
        <v>7.968847147309786</v>
      </c>
      <c r="Q34" s="36">
        <v>-650023</v>
      </c>
      <c r="R34" s="36">
        <v>1</v>
      </c>
      <c r="S34" s="36"/>
      <c r="T34" s="39">
        <f t="shared" si="4"/>
        <v>34926.7598549611</v>
      </c>
      <c r="U34" s="36"/>
      <c r="V34" s="40">
        <f t="shared" si="5"/>
        <v>94037335.05278525</v>
      </c>
      <c r="W34" s="19"/>
      <c r="X34" s="20">
        <f t="shared" si="6"/>
        <v>94976191.5378343</v>
      </c>
      <c r="Y34" s="20">
        <f t="shared" si="7"/>
        <v>94976191.5378343</v>
      </c>
      <c r="Z34" s="19"/>
      <c r="AA34" s="20">
        <f t="shared" si="8"/>
        <v>33647583.9201575</v>
      </c>
      <c r="AB34" s="20">
        <f t="shared" si="9"/>
        <v>33647583.9201575</v>
      </c>
      <c r="AC34" s="19"/>
      <c r="AD34" s="20">
        <f t="shared" si="10"/>
        <v>77041780.22112794</v>
      </c>
      <c r="AE34" s="20">
        <f t="shared" si="11"/>
        <v>77041780.22112794</v>
      </c>
    </row>
    <row r="35" spans="1:31" ht="13.5">
      <c r="A35" s="36">
        <f t="shared" si="12"/>
        <v>-650015</v>
      </c>
      <c r="B35" s="37">
        <v>-65</v>
      </c>
      <c r="C35" s="37">
        <v>-15</v>
      </c>
      <c r="D35" s="38">
        <v>1</v>
      </c>
      <c r="E35" s="38">
        <f t="shared" si="1"/>
        <v>1</v>
      </c>
      <c r="F35" s="37">
        <v>20806</v>
      </c>
      <c r="G35" s="37" t="s">
        <v>23</v>
      </c>
      <c r="H35" s="37" t="s">
        <v>29</v>
      </c>
      <c r="I35" s="37">
        <f>VLOOKUP(A35,Area_Pop!A:E,4,0)</f>
        <v>49531</v>
      </c>
      <c r="J35" s="37"/>
      <c r="K35" s="39">
        <f t="shared" si="2"/>
        <v>49532.07760339226</v>
      </c>
      <c r="L35" s="36">
        <f>VLOOKUP(A35,Area_Pop!A:E,5,0)</f>
        <v>12096</v>
      </c>
      <c r="M35" s="39">
        <v>4621.803</v>
      </c>
      <c r="N35" s="39">
        <f t="shared" si="3"/>
        <v>11970.46977</v>
      </c>
      <c r="O35" s="39">
        <f>VLOOKUP(G35,GDPpc_pop_area!A:C,3,0)</f>
        <v>2360.226399627931</v>
      </c>
      <c r="P35" s="39">
        <f>VLOOKUP(G35,GDPpc_pop_area!A:G,7,0)</f>
        <v>1.2944254673179207</v>
      </c>
      <c r="Q35" s="36">
        <v>-650015</v>
      </c>
      <c r="R35" s="36">
        <v>1</v>
      </c>
      <c r="S35" s="36"/>
      <c r="T35" s="39">
        <f t="shared" si="4"/>
        <v>49532.07760339226</v>
      </c>
      <c r="U35" s="36"/>
      <c r="V35" s="40">
        <f t="shared" si="5"/>
        <v>116906917.1879458</v>
      </c>
      <c r="W35" s="19"/>
      <c r="X35" s="20">
        <f t="shared" si="6"/>
        <v>118074100.59746486</v>
      </c>
      <c r="Y35" s="20">
        <f t="shared" si="7"/>
        <v>118074100.59746486</v>
      </c>
      <c r="Z35" s="19"/>
      <c r="AA35" s="20">
        <f t="shared" si="8"/>
        <v>41830569.79145861</v>
      </c>
      <c r="AB35" s="20">
        <f t="shared" si="9"/>
        <v>41830569.79145861</v>
      </c>
      <c r="AC35" s="19"/>
      <c r="AD35" s="20">
        <f t="shared" si="10"/>
        <v>95778097.23412149</v>
      </c>
      <c r="AE35" s="20">
        <f t="shared" si="11"/>
        <v>95778097.23412149</v>
      </c>
    </row>
    <row r="36" spans="1:31" ht="13.5">
      <c r="A36" s="36">
        <f t="shared" si="12"/>
        <v>-650014</v>
      </c>
      <c r="B36" s="37">
        <v>-65</v>
      </c>
      <c r="C36" s="37">
        <v>-14</v>
      </c>
      <c r="D36" s="38">
        <v>1</v>
      </c>
      <c r="E36" s="38">
        <f t="shared" si="1"/>
        <v>1</v>
      </c>
      <c r="F36" s="37">
        <v>20805</v>
      </c>
      <c r="G36" s="37" t="s">
        <v>23</v>
      </c>
      <c r="H36" s="37" t="s">
        <v>29</v>
      </c>
      <c r="I36" s="37">
        <f>VLOOKUP(A36,Area_Pop!A:E,4,0)</f>
        <v>6680</v>
      </c>
      <c r="J36" s="37"/>
      <c r="K36" s="39">
        <f t="shared" si="2"/>
        <v>6680.145331018156</v>
      </c>
      <c r="L36" s="36">
        <f>VLOOKUP(A36,Area_Pop!A:E,5,0)</f>
        <v>12096</v>
      </c>
      <c r="M36" s="39">
        <v>4641.958</v>
      </c>
      <c r="N36" s="39">
        <f t="shared" si="3"/>
        <v>12022.671219999998</v>
      </c>
      <c r="O36" s="39">
        <f>VLOOKUP(G36,GDPpc_pop_area!A:C,3,0)</f>
        <v>2360.226399627931</v>
      </c>
      <c r="P36" s="39">
        <f>VLOOKUP(G36,GDPpc_pop_area!A:G,7,0)</f>
        <v>1.2944254673179207</v>
      </c>
      <c r="Q36" s="36">
        <v>-650014</v>
      </c>
      <c r="R36" s="36">
        <v>1</v>
      </c>
      <c r="S36" s="36"/>
      <c r="T36" s="39">
        <f t="shared" si="4"/>
        <v>6680.145331018156</v>
      </c>
      <c r="U36" s="36"/>
      <c r="V36" s="40">
        <f t="shared" si="5"/>
        <v>15766655.363620317</v>
      </c>
      <c r="W36" s="19"/>
      <c r="X36" s="20">
        <f t="shared" si="6"/>
        <v>15924067.593851633</v>
      </c>
      <c r="Y36" s="20">
        <f t="shared" si="7"/>
        <v>15924067.593851633</v>
      </c>
      <c r="Z36" s="19"/>
      <c r="AA36" s="20">
        <f t="shared" si="8"/>
        <v>5641481.217963366</v>
      </c>
      <c r="AB36" s="20">
        <f t="shared" si="9"/>
        <v>5641481.217963366</v>
      </c>
      <c r="AC36" s="19"/>
      <c r="AD36" s="20">
        <f t="shared" si="10"/>
        <v>12917116.341764381</v>
      </c>
      <c r="AE36" s="20">
        <f t="shared" si="11"/>
        <v>12917116.341764381</v>
      </c>
    </row>
    <row r="37" spans="1:31" ht="13.5">
      <c r="A37" s="36">
        <f t="shared" si="12"/>
        <v>-650013</v>
      </c>
      <c r="B37" s="37">
        <v>-65</v>
      </c>
      <c r="C37" s="37">
        <v>-13</v>
      </c>
      <c r="D37" s="38">
        <v>0.703</v>
      </c>
      <c r="E37" s="38">
        <f t="shared" si="1"/>
        <v>0.703</v>
      </c>
      <c r="F37" s="37">
        <v>20804</v>
      </c>
      <c r="G37" s="37" t="s">
        <v>23</v>
      </c>
      <c r="H37" s="37" t="s">
        <v>29</v>
      </c>
      <c r="I37" s="37">
        <f>VLOOKUP(A37,Area_Pop!A:E,4,0)</f>
        <v>4751</v>
      </c>
      <c r="J37" s="37"/>
      <c r="K37" s="39">
        <f t="shared" si="2"/>
        <v>4751.103363423243</v>
      </c>
      <c r="L37" s="36">
        <f>VLOOKUP(A37,Area_Pop!A:E,5,0)</f>
        <v>8602</v>
      </c>
      <c r="M37" s="39">
        <v>4660.703</v>
      </c>
      <c r="N37" s="39">
        <f t="shared" si="3"/>
        <v>12071.22077</v>
      </c>
      <c r="O37" s="39">
        <f>VLOOKUP(G37,GDPpc_pop_area!A:C,3,0)</f>
        <v>2360.226399627931</v>
      </c>
      <c r="P37" s="39">
        <f>VLOOKUP(G37,GDPpc_pop_area!A:G,7,0)</f>
        <v>1.2944254673179207</v>
      </c>
      <c r="Q37" s="36">
        <v>-650013</v>
      </c>
      <c r="R37" s="36">
        <v>1</v>
      </c>
      <c r="S37" s="36"/>
      <c r="T37" s="39">
        <f t="shared" si="4"/>
        <v>4751.103363423243</v>
      </c>
      <c r="U37" s="36"/>
      <c r="V37" s="40">
        <f t="shared" si="5"/>
        <v>11213679.585712595</v>
      </c>
      <c r="W37" s="19"/>
      <c r="X37" s="20">
        <f t="shared" si="6"/>
        <v>11325635.49975885</v>
      </c>
      <c r="Y37" s="20">
        <f t="shared" si="7"/>
        <v>11325635.49975885</v>
      </c>
      <c r="Z37" s="19"/>
      <c r="AA37" s="20">
        <f t="shared" si="8"/>
        <v>4012376.8363089757</v>
      </c>
      <c r="AB37" s="20">
        <f t="shared" si="9"/>
        <v>4012376.8363089757</v>
      </c>
      <c r="AC37" s="19"/>
      <c r="AD37" s="20">
        <f t="shared" si="10"/>
        <v>9187008.943072243</v>
      </c>
      <c r="AE37" s="20">
        <f t="shared" si="11"/>
        <v>9187008.943072243</v>
      </c>
    </row>
    <row r="38" spans="1:31" ht="13.5">
      <c r="A38" s="36">
        <f t="shared" si="12"/>
        <v>-640023</v>
      </c>
      <c r="B38" s="37">
        <v>-64</v>
      </c>
      <c r="C38" s="37">
        <v>-23</v>
      </c>
      <c r="D38" s="38">
        <v>0.003</v>
      </c>
      <c r="E38" s="38">
        <f t="shared" si="1"/>
        <v>0.003</v>
      </c>
      <c r="F38" s="37">
        <v>20994</v>
      </c>
      <c r="G38" s="37" t="s">
        <v>26</v>
      </c>
      <c r="H38" s="37" t="s">
        <v>29</v>
      </c>
      <c r="I38" s="37">
        <f>VLOOKUP(A38,Area_Pop!A:E,4,0)</f>
        <v>381</v>
      </c>
      <c r="J38" s="37"/>
      <c r="K38" s="39">
        <f t="shared" si="2"/>
        <v>381.0082890895086</v>
      </c>
      <c r="L38" s="36">
        <f>VLOOKUP(A38,Area_Pop!A:E,5,0)</f>
        <v>95</v>
      </c>
      <c r="M38" s="39">
        <v>4410.471</v>
      </c>
      <c r="N38" s="39">
        <f t="shared" si="3"/>
        <v>11423.119889999998</v>
      </c>
      <c r="O38" s="39">
        <f>VLOOKUP(G38,GDPpc_pop_area!A:C,3,0)</f>
        <v>2692.4150835431105</v>
      </c>
      <c r="P38" s="39">
        <f>VLOOKUP(G38,GDPpc_pop_area!A:G,7,0)</f>
        <v>7.968847147309786</v>
      </c>
      <c r="Q38" s="36">
        <v>-640023</v>
      </c>
      <c r="R38" s="36">
        <v>1</v>
      </c>
      <c r="S38" s="36"/>
      <c r="T38" s="39">
        <f t="shared" si="4"/>
        <v>381.0082890895086</v>
      </c>
      <c r="U38" s="36"/>
      <c r="V38" s="40">
        <f t="shared" si="5"/>
        <v>1025832.4644995469</v>
      </c>
      <c r="W38" s="19"/>
      <c r="X38" s="20">
        <f t="shared" si="6"/>
        <v>1036074.2419949283</v>
      </c>
      <c r="Y38" s="20">
        <f t="shared" si="7"/>
        <v>1036074.2419949283</v>
      </c>
      <c r="Z38" s="19"/>
      <c r="AA38" s="20">
        <f t="shared" si="8"/>
        <v>367054.04207696294</v>
      </c>
      <c r="AB38" s="20">
        <f t="shared" si="9"/>
        <v>367054.04207696294</v>
      </c>
      <c r="AC38" s="19"/>
      <c r="AD38" s="20">
        <f t="shared" si="10"/>
        <v>840431.7203301194</v>
      </c>
      <c r="AE38" s="20">
        <f t="shared" si="11"/>
        <v>840431.7203301194</v>
      </c>
    </row>
    <row r="39" spans="1:31" ht="13.5">
      <c r="A39" s="36">
        <f t="shared" si="12"/>
        <v>-640022</v>
      </c>
      <c r="B39" s="37">
        <v>-64</v>
      </c>
      <c r="C39" s="37">
        <v>-22</v>
      </c>
      <c r="D39" s="38">
        <v>1</v>
      </c>
      <c r="E39" s="38">
        <f t="shared" si="1"/>
        <v>1</v>
      </c>
      <c r="F39" s="37">
        <v>20993</v>
      </c>
      <c r="G39" s="37" t="s">
        <v>26</v>
      </c>
      <c r="H39" s="37" t="s">
        <v>29</v>
      </c>
      <c r="I39" s="37">
        <f>VLOOKUP(A39,Area_Pop!A:E,4,0)</f>
        <v>45111</v>
      </c>
      <c r="J39" s="37"/>
      <c r="K39" s="39">
        <f t="shared" si="2"/>
        <v>45111.981441251504</v>
      </c>
      <c r="L39" s="36">
        <f>VLOOKUP(A39,Area_Pop!A:E,5,0)</f>
        <v>11520</v>
      </c>
      <c r="M39" s="39">
        <v>4441.683</v>
      </c>
      <c r="N39" s="39">
        <f t="shared" si="3"/>
        <v>11503.95897</v>
      </c>
      <c r="O39" s="39">
        <f>VLOOKUP(G39,GDPpc_pop_area!A:C,3,0)</f>
        <v>2692.4150835431105</v>
      </c>
      <c r="P39" s="39">
        <f>VLOOKUP(G39,GDPpc_pop_area!A:G,7,0)</f>
        <v>7.968847147309786</v>
      </c>
      <c r="Q39" s="36">
        <v>-640022</v>
      </c>
      <c r="R39" s="36">
        <v>1</v>
      </c>
      <c r="S39" s="36"/>
      <c r="T39" s="39">
        <f t="shared" si="4"/>
        <v>45111.981441251504</v>
      </c>
      <c r="U39" s="36"/>
      <c r="V39" s="40">
        <f t="shared" si="5"/>
        <v>121460179.28094243</v>
      </c>
      <c r="W39" s="19"/>
      <c r="X39" s="20">
        <f t="shared" si="6"/>
        <v>122672821.86517905</v>
      </c>
      <c r="Y39" s="20">
        <f t="shared" si="7"/>
        <v>122672821.86517905</v>
      </c>
      <c r="Z39" s="19"/>
      <c r="AA39" s="20">
        <f t="shared" si="8"/>
        <v>43459776.619773954</v>
      </c>
      <c r="AB39" s="20">
        <f t="shared" si="9"/>
        <v>43459776.619773954</v>
      </c>
      <c r="AC39" s="19"/>
      <c r="AD39" s="20">
        <f t="shared" si="10"/>
        <v>99508439.20160635</v>
      </c>
      <c r="AE39" s="20">
        <f t="shared" si="11"/>
        <v>99508439.20160635</v>
      </c>
    </row>
    <row r="40" spans="1:31" ht="13.5">
      <c r="A40" s="36">
        <f t="shared" si="12"/>
        <v>-640019</v>
      </c>
      <c r="B40" s="37">
        <v>-64</v>
      </c>
      <c r="C40" s="37">
        <v>-19</v>
      </c>
      <c r="D40" s="38">
        <v>1</v>
      </c>
      <c r="E40" s="38">
        <f t="shared" si="1"/>
        <v>1</v>
      </c>
      <c r="F40" s="37">
        <v>20990</v>
      </c>
      <c r="G40" s="37" t="s">
        <v>27</v>
      </c>
      <c r="H40" s="37" t="s">
        <v>29</v>
      </c>
      <c r="I40" s="37">
        <f>VLOOKUP(A40,Area_Pop!A:E,4,0)</f>
        <v>166843</v>
      </c>
      <c r="J40" s="37"/>
      <c r="K40" s="39">
        <f t="shared" si="2"/>
        <v>166846.62985973986</v>
      </c>
      <c r="L40" s="36">
        <f>VLOOKUP(A40,Area_Pop!A:E,5,0)</f>
        <v>11520</v>
      </c>
      <c r="M40" s="39">
        <v>4527.166</v>
      </c>
      <c r="N40" s="39">
        <f t="shared" si="3"/>
        <v>11725.35994</v>
      </c>
      <c r="O40" s="39">
        <f>VLOOKUP(G40,GDPpc_pop_area!A:C,3,0)</f>
        <v>3108.0198728393843</v>
      </c>
      <c r="P40" s="39">
        <f>VLOOKUP(G40,GDPpc_pop_area!A:G,7,0)</f>
        <v>3.598320392387891</v>
      </c>
      <c r="Q40" s="36">
        <v>-640019</v>
      </c>
      <c r="R40" s="36">
        <v>1</v>
      </c>
      <c r="S40" s="36"/>
      <c r="T40" s="39">
        <f t="shared" si="4"/>
        <v>166846.62985973986</v>
      </c>
      <c r="U40" s="36"/>
      <c r="V40" s="40">
        <f t="shared" si="5"/>
        <v>518562641.3203485</v>
      </c>
      <c r="W40" s="19"/>
      <c r="X40" s="20">
        <f t="shared" si="6"/>
        <v>523739903.07956886</v>
      </c>
      <c r="Y40" s="20">
        <f t="shared" si="7"/>
        <v>523739903.07956886</v>
      </c>
      <c r="Z40" s="19"/>
      <c r="AA40" s="20">
        <f t="shared" si="8"/>
        <v>185547367.77569035</v>
      </c>
      <c r="AB40" s="20">
        <f t="shared" si="9"/>
        <v>185547367.77569035</v>
      </c>
      <c r="AC40" s="19"/>
      <c r="AD40" s="20">
        <f t="shared" si="10"/>
        <v>424841782.47995347</v>
      </c>
      <c r="AE40" s="20">
        <f t="shared" si="11"/>
        <v>424841782.47995347</v>
      </c>
    </row>
    <row r="41" spans="1:31" ht="13.5">
      <c r="A41" s="36">
        <f t="shared" si="12"/>
        <v>-640018</v>
      </c>
      <c r="B41" s="37">
        <v>-64</v>
      </c>
      <c r="C41" s="37">
        <v>-18</v>
      </c>
      <c r="D41" s="38">
        <v>1</v>
      </c>
      <c r="E41" s="38">
        <f t="shared" si="1"/>
        <v>1</v>
      </c>
      <c r="F41" s="37">
        <v>20989</v>
      </c>
      <c r="G41" s="37" t="s">
        <v>27</v>
      </c>
      <c r="H41" s="37" t="s">
        <v>29</v>
      </c>
      <c r="I41" s="37">
        <f>VLOOKUP(A41,Area_Pop!A:E,4,0)</f>
        <v>553313</v>
      </c>
      <c r="J41" s="37"/>
      <c r="K41" s="39">
        <f t="shared" si="2"/>
        <v>553325.0379553366</v>
      </c>
      <c r="L41" s="36">
        <f>VLOOKUP(A41,Area_Pop!A:E,5,0)</f>
        <v>11664</v>
      </c>
      <c r="M41" s="39">
        <v>4552.911</v>
      </c>
      <c r="N41" s="39">
        <f t="shared" si="3"/>
        <v>11792.03949</v>
      </c>
      <c r="O41" s="39">
        <f>VLOOKUP(G41,GDPpc_pop_area!A:C,3,0)</f>
        <v>3108.0198728393843</v>
      </c>
      <c r="P41" s="39">
        <f>VLOOKUP(G41,GDPpc_pop_area!A:G,7,0)</f>
        <v>3.598320392387891</v>
      </c>
      <c r="Q41" s="36">
        <v>-640018</v>
      </c>
      <c r="R41" s="36">
        <v>1</v>
      </c>
      <c r="S41" s="36"/>
      <c r="T41" s="39">
        <f t="shared" si="4"/>
        <v>553325.0379553366</v>
      </c>
      <c r="U41" s="36"/>
      <c r="V41" s="40">
        <f t="shared" si="5"/>
        <v>1719745214.1047928</v>
      </c>
      <c r="W41" s="19"/>
      <c r="X41" s="20">
        <f t="shared" si="6"/>
        <v>1736914925.9643226</v>
      </c>
      <c r="Y41" s="20">
        <f t="shared" si="7"/>
        <v>1736914925.9643226</v>
      </c>
      <c r="Z41" s="19"/>
      <c r="AA41" s="20">
        <f t="shared" si="8"/>
        <v>615343590.7174442</v>
      </c>
      <c r="AB41" s="20">
        <f t="shared" si="9"/>
        <v>615343590.7174442</v>
      </c>
      <c r="AC41" s="19"/>
      <c r="AD41" s="20">
        <f t="shared" si="10"/>
        <v>1408932236.8294172</v>
      </c>
      <c r="AE41" s="20">
        <f t="shared" si="11"/>
        <v>1408932236.8294172</v>
      </c>
    </row>
    <row r="42" spans="1:31" ht="13.5">
      <c r="A42" s="36">
        <f t="shared" si="12"/>
        <v>-640017</v>
      </c>
      <c r="B42" s="37">
        <v>-64</v>
      </c>
      <c r="C42" s="37">
        <v>-17</v>
      </c>
      <c r="D42" s="38">
        <v>1</v>
      </c>
      <c r="E42" s="38">
        <f t="shared" si="1"/>
        <v>1</v>
      </c>
      <c r="F42" s="37">
        <v>20988</v>
      </c>
      <c r="G42" s="37" t="s">
        <v>27</v>
      </c>
      <c r="H42" s="37" t="s">
        <v>29</v>
      </c>
      <c r="I42" s="37">
        <f>VLOOKUP(A42,Area_Pop!A:E,4,0)</f>
        <v>88385</v>
      </c>
      <c r="J42" s="37"/>
      <c r="K42" s="39">
        <f t="shared" si="2"/>
        <v>88386.922916473</v>
      </c>
      <c r="L42" s="36">
        <f>VLOOKUP(A42,Area_Pop!A:E,5,0)</f>
        <v>12096</v>
      </c>
      <c r="M42" s="39">
        <v>4577.27</v>
      </c>
      <c r="N42" s="39">
        <f t="shared" si="3"/>
        <v>11855.1293</v>
      </c>
      <c r="O42" s="39">
        <f>VLOOKUP(G42,GDPpc_pop_area!A:C,3,0)</f>
        <v>3108.0198728393843</v>
      </c>
      <c r="P42" s="39">
        <f>VLOOKUP(G42,GDPpc_pop_area!A:G,7,0)</f>
        <v>3.598320392387891</v>
      </c>
      <c r="Q42" s="36">
        <v>-640017</v>
      </c>
      <c r="R42" s="36">
        <v>1</v>
      </c>
      <c r="S42" s="36"/>
      <c r="T42" s="39">
        <f t="shared" si="4"/>
        <v>88386.922916473</v>
      </c>
      <c r="U42" s="36"/>
      <c r="V42" s="40">
        <f t="shared" si="5"/>
        <v>274708312.9235209</v>
      </c>
      <c r="W42" s="19"/>
      <c r="X42" s="20">
        <f t="shared" si="6"/>
        <v>277450964.8812818</v>
      </c>
      <c r="Y42" s="20">
        <f t="shared" si="7"/>
        <v>277450964.8812818</v>
      </c>
      <c r="Z42" s="19"/>
      <c r="AA42" s="20">
        <f t="shared" si="8"/>
        <v>98293629.94464493</v>
      </c>
      <c r="AB42" s="20">
        <f t="shared" si="9"/>
        <v>98293629.94464493</v>
      </c>
      <c r="AC42" s="19"/>
      <c r="AD42" s="20">
        <f t="shared" si="10"/>
        <v>225059732.4699909</v>
      </c>
      <c r="AE42" s="20">
        <f t="shared" si="11"/>
        <v>225059732.4699909</v>
      </c>
    </row>
    <row r="43" spans="1:31" ht="13.5">
      <c r="A43" s="36">
        <f t="shared" si="12"/>
        <v>-640014</v>
      </c>
      <c r="B43" s="37">
        <v>-64</v>
      </c>
      <c r="C43" s="37">
        <v>-14</v>
      </c>
      <c r="D43" s="38">
        <v>1</v>
      </c>
      <c r="E43" s="38">
        <f t="shared" si="1"/>
        <v>1</v>
      </c>
      <c r="F43" s="37">
        <v>20985</v>
      </c>
      <c r="G43" s="37" t="s">
        <v>23</v>
      </c>
      <c r="H43" s="37" t="s">
        <v>29</v>
      </c>
      <c r="I43" s="37">
        <f>VLOOKUP(A43,Area_Pop!A:E,4,0)</f>
        <v>5760</v>
      </c>
      <c r="J43" s="37"/>
      <c r="K43" s="39">
        <f t="shared" si="2"/>
        <v>5760.125315368949</v>
      </c>
      <c r="L43" s="36">
        <f>VLOOKUP(A43,Area_Pop!A:E,5,0)</f>
        <v>12096</v>
      </c>
      <c r="M43" s="39">
        <v>4641.958</v>
      </c>
      <c r="N43" s="39">
        <f t="shared" si="3"/>
        <v>12022.671219999998</v>
      </c>
      <c r="O43" s="39">
        <f>VLOOKUP(G43,GDPpc_pop_area!A:C,3,0)</f>
        <v>2360.226399627931</v>
      </c>
      <c r="P43" s="39">
        <f>VLOOKUP(G43,GDPpc_pop_area!A:G,7,0)</f>
        <v>1.2944254673179207</v>
      </c>
      <c r="Q43" s="36">
        <v>-640014</v>
      </c>
      <c r="R43" s="36">
        <v>1</v>
      </c>
      <c r="S43" s="36"/>
      <c r="T43" s="39">
        <f t="shared" si="4"/>
        <v>5760.125315368949</v>
      </c>
      <c r="U43" s="36"/>
      <c r="V43" s="40">
        <f t="shared" si="5"/>
        <v>13595199.834498955</v>
      </c>
      <c r="W43" s="19"/>
      <c r="X43" s="20">
        <f t="shared" si="6"/>
        <v>13730932.536015779</v>
      </c>
      <c r="Y43" s="20">
        <f t="shared" si="7"/>
        <v>13730932.536015779</v>
      </c>
      <c r="Z43" s="19"/>
      <c r="AA43" s="20">
        <f t="shared" si="8"/>
        <v>4864510.750818711</v>
      </c>
      <c r="AB43" s="20">
        <f t="shared" si="9"/>
        <v>4864510.750818711</v>
      </c>
      <c r="AC43" s="19"/>
      <c r="AD43" s="20">
        <f t="shared" si="10"/>
        <v>11138112.294695035</v>
      </c>
      <c r="AE43" s="20">
        <f t="shared" si="11"/>
        <v>11138112.294695035</v>
      </c>
    </row>
    <row r="44" spans="1:31" ht="13.5">
      <c r="A44" s="36">
        <f t="shared" si="12"/>
        <v>-640013</v>
      </c>
      <c r="B44" s="37">
        <v>-64</v>
      </c>
      <c r="C44" s="37">
        <v>-13</v>
      </c>
      <c r="D44" s="38">
        <v>0.411</v>
      </c>
      <c r="E44" s="38">
        <f t="shared" si="1"/>
        <v>0.411</v>
      </c>
      <c r="F44" s="37">
        <v>20984</v>
      </c>
      <c r="G44" s="37" t="s">
        <v>23</v>
      </c>
      <c r="H44" s="37" t="s">
        <v>29</v>
      </c>
      <c r="I44" s="37">
        <f>VLOOKUP(A44,Area_Pop!A:E,4,0)</f>
        <v>2363</v>
      </c>
      <c r="J44" s="37"/>
      <c r="K44" s="39">
        <f t="shared" si="2"/>
        <v>2363.0514097598657</v>
      </c>
      <c r="L44" s="36">
        <f>VLOOKUP(A44,Area_Pop!A:E,5,0)</f>
        <v>4968</v>
      </c>
      <c r="M44" s="39">
        <v>4660.703</v>
      </c>
      <c r="N44" s="39">
        <f t="shared" si="3"/>
        <v>12071.22077</v>
      </c>
      <c r="O44" s="39">
        <f>VLOOKUP(G44,GDPpc_pop_area!A:C,3,0)</f>
        <v>2360.226399627931</v>
      </c>
      <c r="P44" s="39">
        <f>VLOOKUP(G44,GDPpc_pop_area!A:G,7,0)</f>
        <v>1.2944254673179207</v>
      </c>
      <c r="Q44" s="36">
        <v>-640013</v>
      </c>
      <c r="R44" s="36">
        <v>1</v>
      </c>
      <c r="S44" s="36"/>
      <c r="T44" s="39">
        <f t="shared" si="4"/>
        <v>2363.0514097598657</v>
      </c>
      <c r="U44" s="36"/>
      <c r="V44" s="40">
        <f t="shared" si="5"/>
        <v>5577336.320993235</v>
      </c>
      <c r="W44" s="19"/>
      <c r="X44" s="20">
        <f t="shared" si="6"/>
        <v>5633019.719202307</v>
      </c>
      <c r="Y44" s="20">
        <f t="shared" si="7"/>
        <v>5633019.719202307</v>
      </c>
      <c r="Z44" s="19"/>
      <c r="AA44" s="20">
        <f t="shared" si="8"/>
        <v>1995631.7541987177</v>
      </c>
      <c r="AB44" s="20">
        <f t="shared" si="9"/>
        <v>1995631.7541987177</v>
      </c>
      <c r="AC44" s="19"/>
      <c r="AD44" s="20">
        <f t="shared" si="10"/>
        <v>4569333.220896591</v>
      </c>
      <c r="AE44" s="20">
        <f t="shared" si="11"/>
        <v>4569333.220896591</v>
      </c>
    </row>
    <row r="45" spans="1:31" ht="13.5">
      <c r="A45" s="36">
        <f t="shared" si="12"/>
        <v>-630023</v>
      </c>
      <c r="B45" s="37">
        <v>-63</v>
      </c>
      <c r="C45" s="37">
        <v>-23</v>
      </c>
      <c r="D45" s="38">
        <v>0.039</v>
      </c>
      <c r="E45" s="38">
        <f t="shared" si="1"/>
        <v>0.039</v>
      </c>
      <c r="F45" s="37">
        <v>21174</v>
      </c>
      <c r="G45" s="37" t="s">
        <v>26</v>
      </c>
      <c r="H45" s="37" t="s">
        <v>29</v>
      </c>
      <c r="I45" s="37">
        <f>VLOOKUP(A45,Area_Pop!A:E,4,0)</f>
        <v>1854</v>
      </c>
      <c r="J45" s="37"/>
      <c r="K45" s="39">
        <f t="shared" si="2"/>
        <v>1854.0403358843805</v>
      </c>
      <c r="L45" s="36">
        <f>VLOOKUP(A45,Area_Pop!A:E,5,0)</f>
        <v>466</v>
      </c>
      <c r="M45" s="39">
        <v>4410.471</v>
      </c>
      <c r="N45" s="39">
        <f t="shared" si="3"/>
        <v>11423.119889999998</v>
      </c>
      <c r="O45" s="39">
        <f>VLOOKUP(G45,GDPpc_pop_area!A:C,3,0)</f>
        <v>2692.4150835431105</v>
      </c>
      <c r="P45" s="39">
        <f>VLOOKUP(G45,GDPpc_pop_area!A:G,7,0)</f>
        <v>7.968847147309786</v>
      </c>
      <c r="Q45" s="36">
        <v>-630023</v>
      </c>
      <c r="R45" s="36">
        <v>1</v>
      </c>
      <c r="S45" s="36"/>
      <c r="T45" s="39">
        <f t="shared" si="4"/>
        <v>1854.0403358843805</v>
      </c>
      <c r="U45" s="36"/>
      <c r="V45" s="40">
        <f t="shared" si="5"/>
        <v>4991846.165832441</v>
      </c>
      <c r="W45" s="19"/>
      <c r="X45" s="20">
        <f t="shared" si="6"/>
        <v>5041684.106715479</v>
      </c>
      <c r="Y45" s="20">
        <f t="shared" si="7"/>
        <v>5041684.106715479</v>
      </c>
      <c r="Z45" s="19"/>
      <c r="AA45" s="20">
        <f t="shared" si="8"/>
        <v>1786136.9921540406</v>
      </c>
      <c r="AB45" s="20">
        <f t="shared" si="9"/>
        <v>1786136.9921540406</v>
      </c>
      <c r="AC45" s="19"/>
      <c r="AD45" s="20">
        <f t="shared" si="10"/>
        <v>4089659.86743318</v>
      </c>
      <c r="AE45" s="20">
        <f t="shared" si="11"/>
        <v>4089659.86743318</v>
      </c>
    </row>
    <row r="46" spans="1:31" ht="13.5">
      <c r="A46" s="36">
        <f t="shared" si="12"/>
        <v>-630022</v>
      </c>
      <c r="B46" s="37">
        <v>-63</v>
      </c>
      <c r="C46" s="37">
        <v>-22</v>
      </c>
      <c r="D46" s="38">
        <v>0.598</v>
      </c>
      <c r="E46" s="38">
        <f t="shared" si="1"/>
        <v>0.598</v>
      </c>
      <c r="F46" s="37">
        <v>21173</v>
      </c>
      <c r="G46" s="37" t="s">
        <v>26</v>
      </c>
      <c r="H46" s="37" t="s">
        <v>29</v>
      </c>
      <c r="I46" s="37">
        <f>VLOOKUP(A46,Area_Pop!A:E,4,0)</f>
        <v>27237</v>
      </c>
      <c r="J46" s="37"/>
      <c r="K46" s="39">
        <f t="shared" si="2"/>
        <v>27237.592571997233</v>
      </c>
      <c r="L46" s="36">
        <f>VLOOKUP(A46,Area_Pop!A:E,5,0)</f>
        <v>6814</v>
      </c>
      <c r="M46" s="39">
        <v>4441.683</v>
      </c>
      <c r="N46" s="39">
        <f t="shared" si="3"/>
        <v>11503.95897</v>
      </c>
      <c r="O46" s="39">
        <f>VLOOKUP(G46,GDPpc_pop_area!A:C,3,0)</f>
        <v>2692.4150835431105</v>
      </c>
      <c r="P46" s="39">
        <f>VLOOKUP(G46,GDPpc_pop_area!A:G,7,0)</f>
        <v>7.968847147309786</v>
      </c>
      <c r="Q46" s="36">
        <v>-630022</v>
      </c>
      <c r="R46" s="36">
        <v>1</v>
      </c>
      <c r="S46" s="36"/>
      <c r="T46" s="39">
        <f t="shared" si="4"/>
        <v>27237.592571997233</v>
      </c>
      <c r="U46" s="36"/>
      <c r="V46" s="40">
        <f t="shared" si="5"/>
        <v>73334905.08024713</v>
      </c>
      <c r="W46" s="19"/>
      <c r="X46" s="20">
        <f t="shared" si="6"/>
        <v>74067071.20529097</v>
      </c>
      <c r="Y46" s="20">
        <f t="shared" si="7"/>
        <v>74067071.20529097</v>
      </c>
      <c r="Z46" s="19"/>
      <c r="AA46" s="20">
        <f t="shared" si="8"/>
        <v>26240028.72454131</v>
      </c>
      <c r="AB46" s="20">
        <f t="shared" si="9"/>
        <v>26240028.72454131</v>
      </c>
      <c r="AC46" s="19"/>
      <c r="AD46" s="20">
        <f t="shared" si="10"/>
        <v>60080941.644701995</v>
      </c>
      <c r="AE46" s="20">
        <f t="shared" si="11"/>
        <v>60080941.644701995</v>
      </c>
    </row>
    <row r="47" spans="1:31" ht="13.5">
      <c r="A47" s="36">
        <f t="shared" si="12"/>
        <v>-630020</v>
      </c>
      <c r="B47" s="37">
        <v>-63</v>
      </c>
      <c r="C47" s="37">
        <v>-20</v>
      </c>
      <c r="D47" s="38">
        <v>1</v>
      </c>
      <c r="E47" s="38">
        <f t="shared" si="1"/>
        <v>1</v>
      </c>
      <c r="F47" s="37">
        <v>21171</v>
      </c>
      <c r="G47" s="37" t="s">
        <v>27</v>
      </c>
      <c r="H47" s="37" t="s">
        <v>29</v>
      </c>
      <c r="I47" s="37">
        <f>VLOOKUP(A47,Area_Pop!A:E,4,0)</f>
        <v>12672</v>
      </c>
      <c r="J47" s="37"/>
      <c r="K47" s="39">
        <f t="shared" si="2"/>
        <v>12672.275693811687</v>
      </c>
      <c r="L47" s="36">
        <f>VLOOKUP(A47,Area_Pop!A:E,5,0)</f>
        <v>11520</v>
      </c>
      <c r="M47" s="39">
        <v>4500.039</v>
      </c>
      <c r="N47" s="39">
        <f t="shared" si="3"/>
        <v>11655.101009999998</v>
      </c>
      <c r="O47" s="39">
        <f>VLOOKUP(G47,GDPpc_pop_area!A:C,3,0)</f>
        <v>3108.0198728393843</v>
      </c>
      <c r="P47" s="39">
        <f>VLOOKUP(G47,GDPpc_pop_area!A:G,7,0)</f>
        <v>3.598320392387891</v>
      </c>
      <c r="Q47" s="36">
        <v>-630020</v>
      </c>
      <c r="R47" s="36">
        <v>1</v>
      </c>
      <c r="S47" s="36"/>
      <c r="T47" s="39">
        <f t="shared" si="4"/>
        <v>12672.275693811687</v>
      </c>
      <c r="U47" s="36"/>
      <c r="V47" s="40">
        <f t="shared" si="5"/>
        <v>39385684.69046622</v>
      </c>
      <c r="W47" s="19"/>
      <c r="X47" s="20">
        <f t="shared" si="6"/>
        <v>39778906.22815639</v>
      </c>
      <c r="Y47" s="20">
        <f t="shared" si="7"/>
        <v>39778906.22815639</v>
      </c>
      <c r="Z47" s="19"/>
      <c r="AA47" s="20">
        <f t="shared" si="8"/>
        <v>14092627.466861349</v>
      </c>
      <c r="AB47" s="20">
        <f t="shared" si="9"/>
        <v>14092627.466861349</v>
      </c>
      <c r="AC47" s="19"/>
      <c r="AD47" s="20">
        <f t="shared" si="10"/>
        <v>32267431.46302794</v>
      </c>
      <c r="AE47" s="20">
        <f t="shared" si="11"/>
        <v>32267431.46302794</v>
      </c>
    </row>
    <row r="48" spans="1:31" ht="13.5">
      <c r="A48" s="36">
        <f t="shared" si="12"/>
        <v>-630019</v>
      </c>
      <c r="B48" s="37">
        <v>-63</v>
      </c>
      <c r="C48" s="37">
        <v>-19</v>
      </c>
      <c r="D48" s="38">
        <v>1</v>
      </c>
      <c r="E48" s="38">
        <f t="shared" si="1"/>
        <v>1</v>
      </c>
      <c r="F48" s="37">
        <v>21170</v>
      </c>
      <c r="G48" s="37" t="s">
        <v>27</v>
      </c>
      <c r="H48" s="37" t="s">
        <v>29</v>
      </c>
      <c r="I48" s="37">
        <f>VLOOKUP(A48,Area_Pop!A:E,4,0)</f>
        <v>12808</v>
      </c>
      <c r="J48" s="37"/>
      <c r="K48" s="39">
        <f t="shared" si="2"/>
        <v>12808.278652646788</v>
      </c>
      <c r="L48" s="36">
        <f>VLOOKUP(A48,Area_Pop!A:E,5,0)</f>
        <v>11520</v>
      </c>
      <c r="M48" s="39">
        <v>4527.166</v>
      </c>
      <c r="N48" s="39">
        <f t="shared" si="3"/>
        <v>11725.35994</v>
      </c>
      <c r="O48" s="39">
        <f>VLOOKUP(G48,GDPpc_pop_area!A:C,3,0)</f>
        <v>3108.0198728393843</v>
      </c>
      <c r="P48" s="39">
        <f>VLOOKUP(G48,GDPpc_pop_area!A:G,7,0)</f>
        <v>3.598320392387891</v>
      </c>
      <c r="Q48" s="36">
        <v>-630019</v>
      </c>
      <c r="R48" s="36">
        <v>1</v>
      </c>
      <c r="S48" s="36"/>
      <c r="T48" s="39">
        <f t="shared" si="4"/>
        <v>12808.278652646788</v>
      </c>
      <c r="U48" s="36"/>
      <c r="V48" s="40">
        <f t="shared" si="5"/>
        <v>39808384.58929067</v>
      </c>
      <c r="W48" s="19"/>
      <c r="X48" s="20">
        <f t="shared" si="6"/>
        <v>40205826.30762524</v>
      </c>
      <c r="Y48" s="20">
        <f t="shared" si="7"/>
        <v>40205826.30762524</v>
      </c>
      <c r="Z48" s="19"/>
      <c r="AA48" s="20">
        <f t="shared" si="8"/>
        <v>14243874.100028422</v>
      </c>
      <c r="AB48" s="20">
        <f t="shared" si="9"/>
        <v>14243874.100028422</v>
      </c>
      <c r="AC48" s="19"/>
      <c r="AD48" s="20">
        <f t="shared" si="10"/>
        <v>32613735.96736599</v>
      </c>
      <c r="AE48" s="20">
        <f t="shared" si="11"/>
        <v>32613735.96736599</v>
      </c>
    </row>
    <row r="49" spans="1:31" ht="13.5">
      <c r="A49" s="36">
        <f t="shared" si="12"/>
        <v>-630018</v>
      </c>
      <c r="B49" s="37">
        <v>-63</v>
      </c>
      <c r="C49" s="37">
        <v>-18</v>
      </c>
      <c r="D49" s="38">
        <v>1</v>
      </c>
      <c r="E49" s="38">
        <f t="shared" si="1"/>
        <v>1</v>
      </c>
      <c r="F49" s="37">
        <v>21169</v>
      </c>
      <c r="G49" s="37" t="s">
        <v>27</v>
      </c>
      <c r="H49" s="37" t="s">
        <v>29</v>
      </c>
      <c r="I49" s="37">
        <f>VLOOKUP(A49,Area_Pop!A:E,4,0)</f>
        <v>208240</v>
      </c>
      <c r="J49" s="37"/>
      <c r="K49" s="39">
        <f t="shared" si="2"/>
        <v>208244.53049868575</v>
      </c>
      <c r="L49" s="36">
        <f>VLOOKUP(A49,Area_Pop!A:E,5,0)</f>
        <v>11664</v>
      </c>
      <c r="M49" s="39">
        <v>4552.911</v>
      </c>
      <c r="N49" s="39">
        <f t="shared" si="3"/>
        <v>11792.03949</v>
      </c>
      <c r="O49" s="39">
        <f>VLOOKUP(G49,GDPpc_pop_area!A:C,3,0)</f>
        <v>3108.0198728393843</v>
      </c>
      <c r="P49" s="39">
        <f>VLOOKUP(G49,GDPpc_pop_area!A:G,7,0)</f>
        <v>3.598320392387891</v>
      </c>
      <c r="Q49" s="36">
        <v>-630018</v>
      </c>
      <c r="R49" s="36">
        <v>1</v>
      </c>
      <c r="S49" s="36"/>
      <c r="T49" s="39">
        <f t="shared" si="4"/>
        <v>208244.53049868575</v>
      </c>
      <c r="U49" s="36"/>
      <c r="V49" s="40">
        <f t="shared" si="5"/>
        <v>647228139.2000226</v>
      </c>
      <c r="W49" s="19"/>
      <c r="X49" s="20">
        <f t="shared" si="6"/>
        <v>653689980.504363</v>
      </c>
      <c r="Y49" s="20">
        <f t="shared" si="7"/>
        <v>653689980.504363</v>
      </c>
      <c r="Z49" s="19"/>
      <c r="AA49" s="20">
        <f t="shared" si="8"/>
        <v>231585285.9611117</v>
      </c>
      <c r="AB49" s="20">
        <f t="shared" si="9"/>
        <v>231585285.9611117</v>
      </c>
      <c r="AC49" s="19"/>
      <c r="AD49" s="20">
        <f t="shared" si="10"/>
        <v>530253308.70114726</v>
      </c>
      <c r="AE49" s="20">
        <f t="shared" si="11"/>
        <v>530253308.70114726</v>
      </c>
    </row>
    <row r="50" spans="1:31" ht="13.5">
      <c r="A50" s="36">
        <f t="shared" si="12"/>
        <v>-630017</v>
      </c>
      <c r="B50" s="37">
        <v>-63</v>
      </c>
      <c r="C50" s="37">
        <v>-17</v>
      </c>
      <c r="D50" s="38">
        <v>1</v>
      </c>
      <c r="E50" s="38">
        <f t="shared" si="1"/>
        <v>1</v>
      </c>
      <c r="F50" s="37">
        <v>21168</v>
      </c>
      <c r="G50" s="37" t="s">
        <v>27</v>
      </c>
      <c r="H50" s="37" t="s">
        <v>29</v>
      </c>
      <c r="I50" s="37">
        <f>VLOOKUP(A50,Area_Pop!A:E,4,0)</f>
        <v>15702</v>
      </c>
      <c r="J50" s="37"/>
      <c r="K50" s="39">
        <f t="shared" si="2"/>
        <v>15702.341614917228</v>
      </c>
      <c r="L50" s="36">
        <f>VLOOKUP(A50,Area_Pop!A:E,5,0)</f>
        <v>12096</v>
      </c>
      <c r="M50" s="39">
        <v>4577.27</v>
      </c>
      <c r="N50" s="39">
        <f t="shared" si="3"/>
        <v>11855.1293</v>
      </c>
      <c r="O50" s="39">
        <f>VLOOKUP(G50,GDPpc_pop_area!A:C,3,0)</f>
        <v>3108.0198728393843</v>
      </c>
      <c r="P50" s="39">
        <f>VLOOKUP(G50,GDPpc_pop_area!A:G,7,0)</f>
        <v>3.598320392387891</v>
      </c>
      <c r="Q50" s="36">
        <v>-630017</v>
      </c>
      <c r="R50" s="36">
        <v>1</v>
      </c>
      <c r="S50" s="36"/>
      <c r="T50" s="39">
        <f t="shared" si="4"/>
        <v>15702.341614917228</v>
      </c>
      <c r="U50" s="36"/>
      <c r="V50" s="40">
        <f t="shared" si="5"/>
        <v>48803189.78927562</v>
      </c>
      <c r="W50" s="19"/>
      <c r="X50" s="20">
        <f t="shared" si="6"/>
        <v>49290434.46926386</v>
      </c>
      <c r="Y50" s="20">
        <f t="shared" si="7"/>
        <v>49290434.46926386</v>
      </c>
      <c r="Z50" s="19"/>
      <c r="AA50" s="20">
        <f t="shared" si="8"/>
        <v>17462313.48521598</v>
      </c>
      <c r="AB50" s="20">
        <f t="shared" si="9"/>
        <v>17462313.48521598</v>
      </c>
      <c r="AC50" s="19"/>
      <c r="AD50" s="20">
        <f t="shared" si="10"/>
        <v>39982892.11114778</v>
      </c>
      <c r="AE50" s="20">
        <f t="shared" si="11"/>
        <v>39982892.11114778</v>
      </c>
    </row>
    <row r="51" spans="1:31" ht="13.5">
      <c r="A51" s="36">
        <f t="shared" si="12"/>
        <v>-630016</v>
      </c>
      <c r="B51" s="37">
        <v>-63</v>
      </c>
      <c r="C51" s="37">
        <v>-16</v>
      </c>
      <c r="D51" s="38">
        <v>1</v>
      </c>
      <c r="E51" s="38">
        <f t="shared" si="1"/>
        <v>1</v>
      </c>
      <c r="F51" s="37">
        <v>21167</v>
      </c>
      <c r="G51" s="37" t="s">
        <v>27</v>
      </c>
      <c r="H51" s="37" t="s">
        <v>29</v>
      </c>
      <c r="I51" s="37">
        <f>VLOOKUP(A51,Area_Pop!A:E,4,0)</f>
        <v>11338</v>
      </c>
      <c r="J51" s="37"/>
      <c r="K51" s="39">
        <f t="shared" si="2"/>
        <v>11338.246671120338</v>
      </c>
      <c r="L51" s="36">
        <f>VLOOKUP(A51,Area_Pop!A:E,5,0)</f>
        <v>12096</v>
      </c>
      <c r="M51" s="39">
        <v>4600.239</v>
      </c>
      <c r="N51" s="39">
        <f t="shared" si="3"/>
        <v>11914.619009999999</v>
      </c>
      <c r="O51" s="39">
        <f>VLOOKUP(G51,GDPpc_pop_area!A:C,3,0)</f>
        <v>3108.0198728393843</v>
      </c>
      <c r="P51" s="39">
        <f>VLOOKUP(G51,GDPpc_pop_area!A:G,7,0)</f>
        <v>3.598320392387891</v>
      </c>
      <c r="Q51" s="36">
        <v>-630016</v>
      </c>
      <c r="R51" s="36">
        <v>1</v>
      </c>
      <c r="S51" s="36"/>
      <c r="T51" s="39">
        <f t="shared" si="4"/>
        <v>11338.246671120338</v>
      </c>
      <c r="U51" s="36"/>
      <c r="V51" s="40">
        <f t="shared" si="5"/>
        <v>35239495.976997</v>
      </c>
      <c r="W51" s="19"/>
      <c r="X51" s="20">
        <f t="shared" si="6"/>
        <v>35591322.50748399</v>
      </c>
      <c r="Y51" s="20">
        <f t="shared" si="7"/>
        <v>35591322.50748399</v>
      </c>
      <c r="Z51" s="19"/>
      <c r="AA51" s="20">
        <f t="shared" si="8"/>
        <v>12609075.932707857</v>
      </c>
      <c r="AB51" s="20">
        <f t="shared" si="9"/>
        <v>12609075.932707857</v>
      </c>
      <c r="AC51" s="19"/>
      <c r="AD51" s="20">
        <f t="shared" si="10"/>
        <v>28870591.69253557</v>
      </c>
      <c r="AE51" s="20">
        <f t="shared" si="11"/>
        <v>28870591.69253557</v>
      </c>
    </row>
    <row r="52" spans="1:31" ht="13.5">
      <c r="A52" s="36">
        <f t="shared" si="12"/>
        <v>-630013</v>
      </c>
      <c r="B52" s="37">
        <v>-63</v>
      </c>
      <c r="C52" s="37">
        <v>-13</v>
      </c>
      <c r="D52" s="38">
        <v>0.021</v>
      </c>
      <c r="E52" s="38">
        <f t="shared" si="1"/>
        <v>0.021</v>
      </c>
      <c r="F52" s="37">
        <v>21164</v>
      </c>
      <c r="G52" s="37" t="s">
        <v>23</v>
      </c>
      <c r="H52" s="37" t="s">
        <v>29</v>
      </c>
      <c r="I52" s="37">
        <f>VLOOKUP(A52,Area_Pop!A:E,4,0)</f>
        <v>129</v>
      </c>
      <c r="J52" s="37"/>
      <c r="K52" s="39">
        <f t="shared" si="2"/>
        <v>129.0028065421171</v>
      </c>
      <c r="L52" s="36">
        <f>VLOOKUP(A52,Area_Pop!A:E,5,0)</f>
        <v>269</v>
      </c>
      <c r="M52" s="39">
        <v>4660.703</v>
      </c>
      <c r="N52" s="39">
        <f t="shared" si="3"/>
        <v>12071.22077</v>
      </c>
      <c r="O52" s="39">
        <f>VLOOKUP(G52,GDPpc_pop_area!A:C,3,0)</f>
        <v>2360.226399627931</v>
      </c>
      <c r="P52" s="39">
        <f>VLOOKUP(G52,GDPpc_pop_area!A:G,7,0)</f>
        <v>1.2944254673179207</v>
      </c>
      <c r="Q52" s="36">
        <v>-630013</v>
      </c>
      <c r="R52" s="36">
        <v>1</v>
      </c>
      <c r="S52" s="36"/>
      <c r="T52" s="39">
        <f t="shared" si="4"/>
        <v>129.0028065421171</v>
      </c>
      <c r="U52" s="36"/>
      <c r="V52" s="40">
        <f t="shared" si="5"/>
        <v>304475.82962679956</v>
      </c>
      <c r="W52" s="19"/>
      <c r="X52" s="20">
        <f t="shared" si="6"/>
        <v>307515.6765878534</v>
      </c>
      <c r="Y52" s="20">
        <f t="shared" si="7"/>
        <v>307515.6765878534</v>
      </c>
      <c r="Z52" s="19"/>
      <c r="AA52" s="20">
        <f t="shared" si="8"/>
        <v>108944.77202354405</v>
      </c>
      <c r="AB52" s="20">
        <f t="shared" si="9"/>
        <v>108944.77202354405</v>
      </c>
      <c r="AC52" s="19"/>
      <c r="AD52" s="20">
        <f t="shared" si="10"/>
        <v>249447.3065999409</v>
      </c>
      <c r="AE52" s="20">
        <f t="shared" si="11"/>
        <v>249447.3065999409</v>
      </c>
    </row>
    <row r="53" spans="1:31" ht="13.5">
      <c r="A53" s="36">
        <f t="shared" si="12"/>
        <v>-620021</v>
      </c>
      <c r="B53" s="37">
        <v>-62</v>
      </c>
      <c r="C53" s="37">
        <v>-21</v>
      </c>
      <c r="D53" s="38">
        <v>0.013</v>
      </c>
      <c r="E53" s="38">
        <f t="shared" si="1"/>
        <v>0.013</v>
      </c>
      <c r="F53" s="37">
        <v>21352</v>
      </c>
      <c r="G53" s="37" t="s">
        <v>27</v>
      </c>
      <c r="H53" s="37" t="s">
        <v>29</v>
      </c>
      <c r="I53" s="37">
        <f>VLOOKUP(A53,Area_Pop!A:E,4,0)</f>
        <v>166</v>
      </c>
      <c r="J53" s="37"/>
      <c r="K53" s="39">
        <f t="shared" si="2"/>
        <v>166.00361151931347</v>
      </c>
      <c r="L53" s="36">
        <f>VLOOKUP(A53,Area_Pop!A:E,5,0)</f>
        <v>149</v>
      </c>
      <c r="M53" s="39">
        <v>4471.544</v>
      </c>
      <c r="N53" s="39">
        <f t="shared" si="3"/>
        <v>11581.298959999998</v>
      </c>
      <c r="O53" s="39">
        <f>VLOOKUP(G53,GDPpc_pop_area!A:C,3,0)</f>
        <v>3108.0198728393843</v>
      </c>
      <c r="P53" s="39">
        <f>VLOOKUP(G53,GDPpc_pop_area!A:G,7,0)</f>
        <v>3.598320392387891</v>
      </c>
      <c r="Q53" s="36">
        <v>-620021</v>
      </c>
      <c r="R53" s="36">
        <v>1</v>
      </c>
      <c r="S53" s="36"/>
      <c r="T53" s="39">
        <f t="shared" si="4"/>
        <v>166.00361151931347</v>
      </c>
      <c r="U53" s="36"/>
      <c r="V53" s="40">
        <f t="shared" si="5"/>
        <v>515942.5235651352</v>
      </c>
      <c r="W53" s="19"/>
      <c r="X53" s="20">
        <f t="shared" si="6"/>
        <v>521093.6264105083</v>
      </c>
      <c r="Y53" s="20">
        <f t="shared" si="7"/>
        <v>521093.6264105083</v>
      </c>
      <c r="Z53" s="19"/>
      <c r="AA53" s="20">
        <f t="shared" si="8"/>
        <v>184609.86107157386</v>
      </c>
      <c r="AB53" s="20">
        <f t="shared" si="9"/>
        <v>184609.86107157386</v>
      </c>
      <c r="AC53" s="19"/>
      <c r="AD53" s="20">
        <f t="shared" si="10"/>
        <v>422695.20382438746</v>
      </c>
      <c r="AE53" s="20">
        <f t="shared" si="11"/>
        <v>422695.20382438746</v>
      </c>
    </row>
    <row r="54" spans="1:31" ht="13.5">
      <c r="A54" s="36">
        <f t="shared" si="12"/>
        <v>-620020</v>
      </c>
      <c r="B54" s="37">
        <v>-62</v>
      </c>
      <c r="C54" s="37">
        <v>-20</v>
      </c>
      <c r="D54" s="38">
        <v>0.667</v>
      </c>
      <c r="E54" s="38">
        <f t="shared" si="1"/>
        <v>0.667</v>
      </c>
      <c r="F54" s="37">
        <v>21351</v>
      </c>
      <c r="G54" s="37" t="s">
        <v>27</v>
      </c>
      <c r="H54" s="37" t="s">
        <v>29</v>
      </c>
      <c r="I54" s="37">
        <f>VLOOKUP(A54,Area_Pop!A:E,4,0)</f>
        <v>8387</v>
      </c>
      <c r="J54" s="37"/>
      <c r="K54" s="39">
        <f t="shared" si="2"/>
        <v>8387.182468749892</v>
      </c>
      <c r="L54" s="36">
        <f>VLOOKUP(A54,Area_Pop!A:E,5,0)</f>
        <v>7625</v>
      </c>
      <c r="M54" s="39">
        <v>4500.039</v>
      </c>
      <c r="N54" s="39">
        <f t="shared" si="3"/>
        <v>11655.101009999998</v>
      </c>
      <c r="O54" s="39">
        <f>VLOOKUP(G54,GDPpc_pop_area!A:C,3,0)</f>
        <v>3108.0198728393843</v>
      </c>
      <c r="P54" s="39">
        <f>VLOOKUP(G54,GDPpc_pop_area!A:G,7,0)</f>
        <v>3.598320392387891</v>
      </c>
      <c r="Q54" s="36">
        <v>-620020</v>
      </c>
      <c r="R54" s="36">
        <v>1</v>
      </c>
      <c r="S54" s="36"/>
      <c r="T54" s="39">
        <f t="shared" si="4"/>
        <v>8387.182468749892</v>
      </c>
      <c r="U54" s="36"/>
      <c r="V54" s="40">
        <f t="shared" si="5"/>
        <v>26067529.790004753</v>
      </c>
      <c r="W54" s="19"/>
      <c r="X54" s="20">
        <f t="shared" si="6"/>
        <v>26327784.606656224</v>
      </c>
      <c r="Y54" s="20">
        <f t="shared" si="7"/>
        <v>26327784.606656224</v>
      </c>
      <c r="Z54" s="19"/>
      <c r="AA54" s="20">
        <f t="shared" si="8"/>
        <v>9327246.414501747</v>
      </c>
      <c r="AB54" s="20">
        <f t="shared" si="9"/>
        <v>9327246.414501747</v>
      </c>
      <c r="AC54" s="19"/>
      <c r="AD54" s="20">
        <f t="shared" si="10"/>
        <v>21356293.219729748</v>
      </c>
      <c r="AE54" s="20">
        <f t="shared" si="11"/>
        <v>21356293.219729748</v>
      </c>
    </row>
    <row r="55" spans="1:31" ht="13.5">
      <c r="A55" s="36">
        <f t="shared" si="12"/>
        <v>-620019</v>
      </c>
      <c r="B55" s="37">
        <v>-62</v>
      </c>
      <c r="C55" s="37">
        <v>-19</v>
      </c>
      <c r="D55" s="38">
        <v>1</v>
      </c>
      <c r="E55" s="38">
        <f t="shared" si="1"/>
        <v>1</v>
      </c>
      <c r="F55" s="37">
        <v>21350</v>
      </c>
      <c r="G55" s="37" t="s">
        <v>27</v>
      </c>
      <c r="H55" s="37" t="s">
        <v>29</v>
      </c>
      <c r="I55" s="37">
        <f>VLOOKUP(A55,Area_Pop!A:E,4,0)</f>
        <v>13025</v>
      </c>
      <c r="J55" s="37"/>
      <c r="K55" s="39">
        <f t="shared" si="2"/>
        <v>13025.283373729264</v>
      </c>
      <c r="L55" s="36">
        <f>VLOOKUP(A55,Area_Pop!A:E,5,0)</f>
        <v>11520</v>
      </c>
      <c r="M55" s="39">
        <v>4527.166</v>
      </c>
      <c r="N55" s="39">
        <f t="shared" si="3"/>
        <v>11725.35994</v>
      </c>
      <c r="O55" s="39">
        <f>VLOOKUP(G55,GDPpc_pop_area!A:C,3,0)</f>
        <v>3108.0198728393843</v>
      </c>
      <c r="P55" s="39">
        <f>VLOOKUP(G55,GDPpc_pop_area!A:G,7,0)</f>
        <v>3.598320392387891</v>
      </c>
      <c r="Q55" s="36">
        <v>-620019</v>
      </c>
      <c r="R55" s="36">
        <v>1</v>
      </c>
      <c r="S55" s="36"/>
      <c r="T55" s="39">
        <f t="shared" si="4"/>
        <v>13025.283373729264</v>
      </c>
      <c r="U55" s="36"/>
      <c r="V55" s="40">
        <f t="shared" si="5"/>
        <v>40482839.57491498</v>
      </c>
      <c r="W55" s="19"/>
      <c r="X55" s="20">
        <f t="shared" si="6"/>
        <v>40887014.96383657</v>
      </c>
      <c r="Y55" s="20">
        <f t="shared" si="7"/>
        <v>40887014.96383657</v>
      </c>
      <c r="Z55" s="19"/>
      <c r="AA55" s="20">
        <f t="shared" si="8"/>
        <v>14485201.44853765</v>
      </c>
      <c r="AB55" s="20">
        <f t="shared" si="9"/>
        <v>14485201.44853765</v>
      </c>
      <c r="AC55" s="19"/>
      <c r="AD55" s="20">
        <f t="shared" si="10"/>
        <v>33166295.360317156</v>
      </c>
      <c r="AE55" s="20">
        <f t="shared" si="11"/>
        <v>33166295.360317156</v>
      </c>
    </row>
    <row r="56" spans="1:31" ht="13.5">
      <c r="A56" s="36">
        <f t="shared" si="12"/>
        <v>-620018</v>
      </c>
      <c r="B56" s="37">
        <v>-62</v>
      </c>
      <c r="C56" s="37">
        <v>-18</v>
      </c>
      <c r="D56" s="38">
        <v>1</v>
      </c>
      <c r="E56" s="38">
        <f t="shared" si="1"/>
        <v>1</v>
      </c>
      <c r="F56" s="37">
        <v>21349</v>
      </c>
      <c r="G56" s="37" t="s">
        <v>27</v>
      </c>
      <c r="H56" s="37" t="s">
        <v>29</v>
      </c>
      <c r="I56" s="37">
        <f>VLOOKUP(A56,Area_Pop!A:E,4,0)</f>
        <v>13129</v>
      </c>
      <c r="J56" s="37"/>
      <c r="K56" s="39">
        <f t="shared" si="2"/>
        <v>13129.28563636787</v>
      </c>
      <c r="L56" s="36">
        <f>VLOOKUP(A56,Area_Pop!A:E,5,0)</f>
        <v>11664</v>
      </c>
      <c r="M56" s="39">
        <v>4552.911</v>
      </c>
      <c r="N56" s="39">
        <f t="shared" si="3"/>
        <v>11792.03949</v>
      </c>
      <c r="O56" s="39">
        <f>VLOOKUP(G56,GDPpc_pop_area!A:C,3,0)</f>
        <v>3108.0198728393843</v>
      </c>
      <c r="P56" s="39">
        <f>VLOOKUP(G56,GDPpc_pop_area!A:G,7,0)</f>
        <v>3.598320392387891</v>
      </c>
      <c r="Q56" s="36">
        <v>-620018</v>
      </c>
      <c r="R56" s="36">
        <v>1</v>
      </c>
      <c r="S56" s="36"/>
      <c r="T56" s="39">
        <f t="shared" si="4"/>
        <v>13129.28563636787</v>
      </c>
      <c r="U56" s="36"/>
      <c r="V56" s="40">
        <f t="shared" si="5"/>
        <v>40806080.67401602</v>
      </c>
      <c r="W56" s="19"/>
      <c r="X56" s="20">
        <f t="shared" si="6"/>
        <v>41213483.25990098</v>
      </c>
      <c r="Y56" s="20">
        <f t="shared" si="7"/>
        <v>41213483.25990098</v>
      </c>
      <c r="Z56" s="19"/>
      <c r="AA56" s="20">
        <f t="shared" si="8"/>
        <v>14600860.638606586</v>
      </c>
      <c r="AB56" s="20">
        <f t="shared" si="9"/>
        <v>14600860.638606586</v>
      </c>
      <c r="AC56" s="19"/>
      <c r="AD56" s="20">
        <f t="shared" si="10"/>
        <v>33431116.45186978</v>
      </c>
      <c r="AE56" s="20">
        <f t="shared" si="11"/>
        <v>33431116.45186978</v>
      </c>
    </row>
    <row r="57" spans="1:31" ht="13.5">
      <c r="A57" s="36">
        <f t="shared" si="12"/>
        <v>-620017</v>
      </c>
      <c r="B57" s="37">
        <v>-62</v>
      </c>
      <c r="C57" s="37">
        <v>-17</v>
      </c>
      <c r="D57" s="38">
        <v>1</v>
      </c>
      <c r="E57" s="38">
        <f t="shared" si="1"/>
        <v>1</v>
      </c>
      <c r="F57" s="37">
        <v>21348</v>
      </c>
      <c r="G57" s="37" t="s">
        <v>27</v>
      </c>
      <c r="H57" s="37" t="s">
        <v>29</v>
      </c>
      <c r="I57" s="37">
        <f>VLOOKUP(A57,Area_Pop!A:E,4,0)</f>
        <v>10500</v>
      </c>
      <c r="J57" s="37"/>
      <c r="K57" s="39">
        <f t="shared" si="2"/>
        <v>10500.228439474646</v>
      </c>
      <c r="L57" s="36">
        <f>VLOOKUP(A57,Area_Pop!A:E,5,0)</f>
        <v>12096</v>
      </c>
      <c r="M57" s="39">
        <v>4577.27</v>
      </c>
      <c r="N57" s="39">
        <f t="shared" si="3"/>
        <v>11855.1293</v>
      </c>
      <c r="O57" s="39">
        <f>VLOOKUP(G57,GDPpc_pop_area!A:C,3,0)</f>
        <v>3108.0198728393843</v>
      </c>
      <c r="P57" s="39">
        <f>VLOOKUP(G57,GDPpc_pop_area!A:G,7,0)</f>
        <v>3.598320392387891</v>
      </c>
      <c r="Q57" s="36">
        <v>-620017</v>
      </c>
      <c r="R57" s="36">
        <v>1</v>
      </c>
      <c r="S57" s="36"/>
      <c r="T57" s="39">
        <f t="shared" si="4"/>
        <v>10500.228439474646</v>
      </c>
      <c r="U57" s="36"/>
      <c r="V57" s="40">
        <f t="shared" si="5"/>
        <v>32634918.659240477</v>
      </c>
      <c r="W57" s="19"/>
      <c r="X57" s="20">
        <f t="shared" si="6"/>
        <v>32960741.429580342</v>
      </c>
      <c r="Y57" s="20">
        <f t="shared" si="7"/>
        <v>32960741.429580342</v>
      </c>
      <c r="Z57" s="19"/>
      <c r="AA57" s="20">
        <f t="shared" si="8"/>
        <v>11677129.766575456</v>
      </c>
      <c r="AB57" s="20">
        <f t="shared" si="9"/>
        <v>11677129.766575456</v>
      </c>
      <c r="AC57" s="19"/>
      <c r="AD57" s="20">
        <f t="shared" si="10"/>
        <v>26736744.82021728</v>
      </c>
      <c r="AE57" s="20">
        <f t="shared" si="11"/>
        <v>26736744.82021728</v>
      </c>
    </row>
    <row r="58" spans="1:31" ht="13.5">
      <c r="A58" s="36">
        <f t="shared" si="12"/>
        <v>-620016</v>
      </c>
      <c r="B58" s="37">
        <v>-62</v>
      </c>
      <c r="C58" s="37">
        <v>-16</v>
      </c>
      <c r="D58" s="38">
        <v>1</v>
      </c>
      <c r="E58" s="38">
        <f t="shared" si="1"/>
        <v>1</v>
      </c>
      <c r="F58" s="37">
        <v>21347</v>
      </c>
      <c r="G58" s="37" t="s">
        <v>27</v>
      </c>
      <c r="H58" s="37" t="s">
        <v>29</v>
      </c>
      <c r="I58" s="37">
        <f>VLOOKUP(A58,Area_Pop!A:E,4,0)</f>
        <v>11391</v>
      </c>
      <c r="J58" s="37"/>
      <c r="K58" s="39">
        <f t="shared" si="2"/>
        <v>11391.247824195782</v>
      </c>
      <c r="L58" s="36">
        <f>VLOOKUP(A58,Area_Pop!A:E,5,0)</f>
        <v>12096</v>
      </c>
      <c r="M58" s="39">
        <v>4600.239</v>
      </c>
      <c r="N58" s="39">
        <f t="shared" si="3"/>
        <v>11914.619009999999</v>
      </c>
      <c r="O58" s="39">
        <f>VLOOKUP(G58,GDPpc_pop_area!A:C,3,0)</f>
        <v>3108.0198728393843</v>
      </c>
      <c r="P58" s="39">
        <f>VLOOKUP(G58,GDPpc_pop_area!A:G,7,0)</f>
        <v>3.598320392387891</v>
      </c>
      <c r="Q58" s="36">
        <v>-620016</v>
      </c>
      <c r="R58" s="36">
        <v>1</v>
      </c>
      <c r="S58" s="36"/>
      <c r="T58" s="39">
        <f t="shared" si="4"/>
        <v>11391.247824195782</v>
      </c>
      <c r="U58" s="36"/>
      <c r="V58" s="40">
        <f t="shared" si="5"/>
        <v>35404224.614038885</v>
      </c>
      <c r="W58" s="19"/>
      <c r="X58" s="20">
        <f t="shared" si="6"/>
        <v>35757695.773747586</v>
      </c>
      <c r="Y58" s="20">
        <f t="shared" si="7"/>
        <v>35757695.773747586</v>
      </c>
      <c r="Z58" s="19"/>
      <c r="AA58" s="20">
        <f t="shared" si="8"/>
        <v>12668017.635339143</v>
      </c>
      <c r="AB58" s="20">
        <f t="shared" si="9"/>
        <v>12668017.635339143</v>
      </c>
      <c r="AC58" s="19"/>
      <c r="AD58" s="20">
        <f t="shared" si="10"/>
        <v>29005548.59496143</v>
      </c>
      <c r="AE58" s="20">
        <f t="shared" si="11"/>
        <v>29005548.59496143</v>
      </c>
    </row>
    <row r="59" spans="1:31" ht="13.5">
      <c r="A59" s="36">
        <f t="shared" si="12"/>
        <v>-620015</v>
      </c>
      <c r="B59" s="37">
        <v>-62</v>
      </c>
      <c r="C59" s="37">
        <v>-15</v>
      </c>
      <c r="D59" s="38">
        <v>1</v>
      </c>
      <c r="E59" s="38">
        <f t="shared" si="1"/>
        <v>1</v>
      </c>
      <c r="F59" s="37">
        <v>21346</v>
      </c>
      <c r="G59" s="37" t="s">
        <v>27</v>
      </c>
      <c r="H59" s="37" t="s">
        <v>29</v>
      </c>
      <c r="I59" s="37">
        <f>VLOOKUP(A59,Area_Pop!A:E,4,0)</f>
        <v>9315</v>
      </c>
      <c r="J59" s="37"/>
      <c r="K59" s="39">
        <f t="shared" si="2"/>
        <v>9315.202658448223</v>
      </c>
      <c r="L59" s="36">
        <f>VLOOKUP(A59,Area_Pop!A:E,5,0)</f>
        <v>12096</v>
      </c>
      <c r="M59" s="39">
        <v>4621.803</v>
      </c>
      <c r="N59" s="39">
        <f t="shared" si="3"/>
        <v>11970.46977</v>
      </c>
      <c r="O59" s="39">
        <f>VLOOKUP(G59,GDPpc_pop_area!A:C,3,0)</f>
        <v>3108.0198728393843</v>
      </c>
      <c r="P59" s="39">
        <f>VLOOKUP(G59,GDPpc_pop_area!A:G,7,0)</f>
        <v>3.598320392387891</v>
      </c>
      <c r="Q59" s="36">
        <v>-620015</v>
      </c>
      <c r="R59" s="36">
        <v>1</v>
      </c>
      <c r="S59" s="36"/>
      <c r="T59" s="39">
        <f t="shared" si="4"/>
        <v>9315.202658448223</v>
      </c>
      <c r="U59" s="36"/>
      <c r="V59" s="40">
        <f t="shared" si="5"/>
        <v>28951834.98198334</v>
      </c>
      <c r="W59" s="19"/>
      <c r="X59" s="20">
        <f t="shared" si="6"/>
        <v>29240886.325384848</v>
      </c>
      <c r="Y59" s="20">
        <f t="shared" si="7"/>
        <v>29240886.325384848</v>
      </c>
      <c r="Z59" s="19"/>
      <c r="AA59" s="20">
        <f t="shared" si="8"/>
        <v>10359282.264347654</v>
      </c>
      <c r="AB59" s="20">
        <f t="shared" si="9"/>
        <v>10359282.264347654</v>
      </c>
      <c r="AC59" s="19"/>
      <c r="AD59" s="20">
        <f t="shared" si="10"/>
        <v>23719312.190507043</v>
      </c>
      <c r="AE59" s="20">
        <f t="shared" si="11"/>
        <v>23719312.190507043</v>
      </c>
    </row>
    <row r="60" spans="1:31" ht="13.5">
      <c r="A60" s="36">
        <f t="shared" si="12"/>
        <v>-610020</v>
      </c>
      <c r="B60" s="37">
        <v>-61</v>
      </c>
      <c r="C60" s="37">
        <v>-20</v>
      </c>
      <c r="D60" s="38">
        <v>0.423</v>
      </c>
      <c r="E60" s="38">
        <f t="shared" si="1"/>
        <v>0.423</v>
      </c>
      <c r="F60" s="37">
        <v>21531</v>
      </c>
      <c r="G60" s="37" t="s">
        <v>27</v>
      </c>
      <c r="H60" s="37" t="s">
        <v>29</v>
      </c>
      <c r="I60" s="37">
        <f>VLOOKUP(A60,Area_Pop!A:E,4,0)</f>
        <v>5338</v>
      </c>
      <c r="J60" s="37"/>
      <c r="K60" s="39">
        <f t="shared" si="2"/>
        <v>5338.116134277682</v>
      </c>
      <c r="L60" s="36">
        <f>VLOOKUP(A60,Area_Pop!A:E,5,0)</f>
        <v>4852</v>
      </c>
      <c r="M60" s="39">
        <v>4500.039</v>
      </c>
      <c r="N60" s="39">
        <f t="shared" si="3"/>
        <v>11655.101009999998</v>
      </c>
      <c r="O60" s="39">
        <f>VLOOKUP(G60,GDPpc_pop_area!A:C,3,0)</f>
        <v>3108.0198728393843</v>
      </c>
      <c r="P60" s="39">
        <f>VLOOKUP(G60,GDPpc_pop_area!A:G,7,0)</f>
        <v>3.598320392387891</v>
      </c>
      <c r="Q60" s="36">
        <v>-610020</v>
      </c>
      <c r="R60" s="36">
        <v>1</v>
      </c>
      <c r="S60" s="36"/>
      <c r="T60" s="39">
        <f t="shared" si="4"/>
        <v>5338.116134277682</v>
      </c>
      <c r="U60" s="36"/>
      <c r="V60" s="40">
        <f t="shared" si="5"/>
        <v>16590971.028859587</v>
      </c>
      <c r="W60" s="19"/>
      <c r="X60" s="20">
        <f t="shared" si="6"/>
        <v>16756613.119152367</v>
      </c>
      <c r="Y60" s="20">
        <f t="shared" si="7"/>
        <v>16756613.119152367</v>
      </c>
      <c r="Z60" s="19"/>
      <c r="AA60" s="20">
        <f t="shared" si="8"/>
        <v>5936430.351807597</v>
      </c>
      <c r="AB60" s="20">
        <f t="shared" si="9"/>
        <v>5936430.351807597</v>
      </c>
      <c r="AC60" s="19"/>
      <c r="AD60" s="20">
        <f t="shared" si="10"/>
        <v>13592451.795268554</v>
      </c>
      <c r="AE60" s="20">
        <f t="shared" si="11"/>
        <v>13592451.795268554</v>
      </c>
    </row>
    <row r="61" spans="1:31" ht="13.5">
      <c r="A61" s="36">
        <f t="shared" si="12"/>
        <v>-610019</v>
      </c>
      <c r="B61" s="37">
        <v>-61</v>
      </c>
      <c r="C61" s="37">
        <v>-19</v>
      </c>
      <c r="D61" s="38">
        <v>1</v>
      </c>
      <c r="E61" s="38">
        <f t="shared" si="1"/>
        <v>1</v>
      </c>
      <c r="F61" s="37">
        <v>21530</v>
      </c>
      <c r="G61" s="37" t="s">
        <v>27</v>
      </c>
      <c r="H61" s="37" t="s">
        <v>29</v>
      </c>
      <c r="I61" s="37">
        <f>VLOOKUP(A61,Area_Pop!A:E,4,0)</f>
        <v>13307</v>
      </c>
      <c r="J61" s="37"/>
      <c r="K61" s="39">
        <f t="shared" si="2"/>
        <v>13307.289508960868</v>
      </c>
      <c r="L61" s="36">
        <f>VLOOKUP(A61,Area_Pop!A:E,5,0)</f>
        <v>11520</v>
      </c>
      <c r="M61" s="39">
        <v>4527.166</v>
      </c>
      <c r="N61" s="39">
        <f t="shared" si="3"/>
        <v>11725.35994</v>
      </c>
      <c r="O61" s="39">
        <f>VLOOKUP(G61,GDPpc_pop_area!A:C,3,0)</f>
        <v>3108.0198728393843</v>
      </c>
      <c r="P61" s="39">
        <f>VLOOKUP(G61,GDPpc_pop_area!A:G,7,0)</f>
        <v>3.598320392387891</v>
      </c>
      <c r="Q61" s="36">
        <v>-610019</v>
      </c>
      <c r="R61" s="36">
        <v>1</v>
      </c>
      <c r="S61" s="36"/>
      <c r="T61" s="39">
        <f t="shared" si="4"/>
        <v>13307.289508960868</v>
      </c>
      <c r="U61" s="36"/>
      <c r="V61" s="40">
        <f t="shared" si="5"/>
        <v>41359320.247477435</v>
      </c>
      <c r="W61" s="19"/>
      <c r="X61" s="20">
        <f t="shared" si="6"/>
        <v>41772246.305088155</v>
      </c>
      <c r="Y61" s="20">
        <f t="shared" si="7"/>
        <v>41772246.305088155</v>
      </c>
      <c r="Z61" s="19"/>
      <c r="AA61" s="20">
        <f t="shared" si="8"/>
        <v>14798815.79083996</v>
      </c>
      <c r="AB61" s="20">
        <f t="shared" si="9"/>
        <v>14798815.79083996</v>
      </c>
      <c r="AC61" s="19"/>
      <c r="AD61" s="20">
        <f t="shared" si="10"/>
        <v>33884367.9354887</v>
      </c>
      <c r="AE61" s="20">
        <f t="shared" si="11"/>
        <v>33884367.9354887</v>
      </c>
    </row>
    <row r="62" spans="1:31" ht="13.5">
      <c r="A62" s="36">
        <f t="shared" si="12"/>
        <v>-610018</v>
      </c>
      <c r="B62" s="37">
        <v>-61</v>
      </c>
      <c r="C62" s="37">
        <v>-18</v>
      </c>
      <c r="D62" s="38">
        <v>1</v>
      </c>
      <c r="E62" s="38">
        <f t="shared" si="1"/>
        <v>1</v>
      </c>
      <c r="F62" s="37">
        <v>21529</v>
      </c>
      <c r="G62" s="37" t="s">
        <v>27</v>
      </c>
      <c r="H62" s="37" t="s">
        <v>29</v>
      </c>
      <c r="I62" s="37">
        <f>VLOOKUP(A62,Area_Pop!A:E,4,0)</f>
        <v>12721</v>
      </c>
      <c r="J62" s="37"/>
      <c r="K62" s="39">
        <f t="shared" si="2"/>
        <v>12721.276759862569</v>
      </c>
      <c r="L62" s="36">
        <f>VLOOKUP(A62,Area_Pop!A:E,5,0)</f>
        <v>11664</v>
      </c>
      <c r="M62" s="39">
        <v>4552.911</v>
      </c>
      <c r="N62" s="39">
        <f t="shared" si="3"/>
        <v>11792.03949</v>
      </c>
      <c r="O62" s="39">
        <f>VLOOKUP(G62,GDPpc_pop_area!A:C,3,0)</f>
        <v>3108.0198728393843</v>
      </c>
      <c r="P62" s="39">
        <f>VLOOKUP(G62,GDPpc_pop_area!A:G,7,0)</f>
        <v>3.598320392387891</v>
      </c>
      <c r="Q62" s="36">
        <v>-610018</v>
      </c>
      <c r="R62" s="36">
        <v>1</v>
      </c>
      <c r="S62" s="36"/>
      <c r="T62" s="39">
        <f t="shared" si="4"/>
        <v>12721.276759862569</v>
      </c>
      <c r="U62" s="36"/>
      <c r="V62" s="40">
        <f t="shared" si="5"/>
        <v>39537980.977542676</v>
      </c>
      <c r="W62" s="19"/>
      <c r="X62" s="20">
        <f t="shared" si="6"/>
        <v>39932723.021494426</v>
      </c>
      <c r="Y62" s="20">
        <f t="shared" si="7"/>
        <v>39932723.021494426</v>
      </c>
      <c r="Z62" s="19"/>
      <c r="AA62" s="20">
        <f t="shared" si="8"/>
        <v>14147120.739105366</v>
      </c>
      <c r="AB62" s="20">
        <f t="shared" si="9"/>
        <v>14147120.739105366</v>
      </c>
      <c r="AC62" s="19"/>
      <c r="AD62" s="20">
        <f t="shared" si="10"/>
        <v>32392202.93885562</v>
      </c>
      <c r="AE62" s="20">
        <f t="shared" si="11"/>
        <v>32392202.93885562</v>
      </c>
    </row>
    <row r="63" spans="1:31" ht="13.5">
      <c r="A63" s="36">
        <f t="shared" si="12"/>
        <v>-610017</v>
      </c>
      <c r="B63" s="37">
        <v>-61</v>
      </c>
      <c r="C63" s="37">
        <v>-17</v>
      </c>
      <c r="D63" s="38">
        <v>0.954</v>
      </c>
      <c r="E63" s="38">
        <f t="shared" si="1"/>
        <v>0.954</v>
      </c>
      <c r="F63" s="37">
        <v>21528</v>
      </c>
      <c r="G63" s="37" t="s">
        <v>27</v>
      </c>
      <c r="H63" s="37" t="s">
        <v>29</v>
      </c>
      <c r="I63" s="37">
        <f>VLOOKUP(A63,Area_Pop!A:E,4,0)</f>
        <v>7121</v>
      </c>
      <c r="J63" s="37"/>
      <c r="K63" s="39">
        <f t="shared" si="2"/>
        <v>7121.154925476091</v>
      </c>
      <c r="L63" s="36">
        <f>VLOOKUP(A63,Area_Pop!A:E,5,0)</f>
        <v>11498</v>
      </c>
      <c r="M63" s="39">
        <v>4577.27</v>
      </c>
      <c r="N63" s="39">
        <f t="shared" si="3"/>
        <v>11855.1293</v>
      </c>
      <c r="O63" s="39">
        <f>VLOOKUP(G63,GDPpc_pop_area!A:C,3,0)</f>
        <v>3108.0198728393843</v>
      </c>
      <c r="P63" s="39">
        <f>VLOOKUP(G63,GDPpc_pop_area!A:G,7,0)</f>
        <v>3.598320392387891</v>
      </c>
      <c r="Q63" s="36">
        <v>-610017</v>
      </c>
      <c r="R63" s="36">
        <v>1</v>
      </c>
      <c r="S63" s="36"/>
      <c r="T63" s="39">
        <f t="shared" si="4"/>
        <v>7121.154925476091</v>
      </c>
      <c r="U63" s="36"/>
      <c r="V63" s="40">
        <f t="shared" si="5"/>
        <v>22132691.025947757</v>
      </c>
      <c r="W63" s="19"/>
      <c r="X63" s="20">
        <f t="shared" si="6"/>
        <v>22353660.925718248</v>
      </c>
      <c r="Y63" s="20">
        <f t="shared" si="7"/>
        <v>22353660.925718248</v>
      </c>
      <c r="Z63" s="19"/>
      <c r="AA63" s="20">
        <f t="shared" si="8"/>
        <v>7919318.1969317915</v>
      </c>
      <c r="AB63" s="20">
        <f t="shared" si="9"/>
        <v>7919318.1969317915</v>
      </c>
      <c r="AC63" s="19"/>
      <c r="AD63" s="20">
        <f t="shared" si="10"/>
        <v>18132605.701406404</v>
      </c>
      <c r="AE63" s="20">
        <f t="shared" si="11"/>
        <v>18132605.701406404</v>
      </c>
    </row>
    <row r="64" spans="1:31" ht="13.5">
      <c r="A64" s="36">
        <f t="shared" si="12"/>
        <v>-610016</v>
      </c>
      <c r="B64" s="37">
        <v>-61</v>
      </c>
      <c r="C64" s="37">
        <v>-16</v>
      </c>
      <c r="D64" s="38">
        <v>0.715</v>
      </c>
      <c r="E64" s="38">
        <f t="shared" si="1"/>
        <v>0.715</v>
      </c>
      <c r="F64" s="37">
        <v>21527</v>
      </c>
      <c r="G64" s="37" t="s">
        <v>27</v>
      </c>
      <c r="H64" s="37" t="s">
        <v>29</v>
      </c>
      <c r="I64" s="37">
        <f>VLOOKUP(A64,Area_Pop!A:E,4,0)</f>
        <v>5219</v>
      </c>
      <c r="J64" s="37"/>
      <c r="K64" s="39">
        <f t="shared" si="2"/>
        <v>5219.113545296969</v>
      </c>
      <c r="L64" s="36">
        <f>VLOOKUP(A64,Area_Pop!A:E,5,0)</f>
        <v>8417</v>
      </c>
      <c r="M64" s="39">
        <v>4600.239</v>
      </c>
      <c r="N64" s="39">
        <f t="shared" si="3"/>
        <v>11914.619009999999</v>
      </c>
      <c r="O64" s="39">
        <f>VLOOKUP(G64,GDPpc_pop_area!A:C,3,0)</f>
        <v>3108.0198728393843</v>
      </c>
      <c r="P64" s="39">
        <f>VLOOKUP(G64,GDPpc_pop_area!A:G,7,0)</f>
        <v>3.598320392387891</v>
      </c>
      <c r="Q64" s="36">
        <v>-610016</v>
      </c>
      <c r="R64" s="36">
        <v>1</v>
      </c>
      <c r="S64" s="36"/>
      <c r="T64" s="39">
        <f t="shared" si="4"/>
        <v>5219.113545296969</v>
      </c>
      <c r="U64" s="36"/>
      <c r="V64" s="40">
        <f t="shared" si="5"/>
        <v>16221108.617388194</v>
      </c>
      <c r="W64" s="19"/>
      <c r="X64" s="20">
        <f t="shared" si="6"/>
        <v>16383058.049617123</v>
      </c>
      <c r="Y64" s="20">
        <f t="shared" si="7"/>
        <v>16383058.049617123</v>
      </c>
      <c r="Z64" s="19"/>
      <c r="AA64" s="20">
        <f t="shared" si="8"/>
        <v>5804089.547786409</v>
      </c>
      <c r="AB64" s="20">
        <f t="shared" si="9"/>
        <v>5804089.547786409</v>
      </c>
      <c r="AC64" s="19"/>
      <c r="AD64" s="20">
        <f t="shared" si="10"/>
        <v>13289435.35397276</v>
      </c>
      <c r="AE64" s="20">
        <f t="shared" si="11"/>
        <v>13289435.35397276</v>
      </c>
    </row>
    <row r="65" spans="1:31" ht="13.5">
      <c r="A65" s="36">
        <f t="shared" si="12"/>
        <v>-610015</v>
      </c>
      <c r="B65" s="37">
        <v>-61</v>
      </c>
      <c r="C65" s="37">
        <v>-15</v>
      </c>
      <c r="D65" s="38">
        <v>0.647</v>
      </c>
      <c r="E65" s="38">
        <f t="shared" si="1"/>
        <v>0.647</v>
      </c>
      <c r="F65" s="37">
        <v>21526</v>
      </c>
      <c r="G65" s="37" t="s">
        <v>27</v>
      </c>
      <c r="H65" s="37" t="s">
        <v>29</v>
      </c>
      <c r="I65" s="37">
        <f>VLOOKUP(A65,Area_Pop!A:E,4,0)</f>
        <v>4496</v>
      </c>
      <c r="J65" s="37"/>
      <c r="K65" s="39">
        <f t="shared" si="2"/>
        <v>4496.09781560743</v>
      </c>
      <c r="L65" s="36">
        <f>VLOOKUP(A65,Area_Pop!A:E,5,0)</f>
        <v>7126</v>
      </c>
      <c r="M65" s="39">
        <v>4621.803</v>
      </c>
      <c r="N65" s="39">
        <f t="shared" si="3"/>
        <v>11970.46977</v>
      </c>
      <c r="O65" s="39">
        <f>VLOOKUP(G65,GDPpc_pop_area!A:C,3,0)</f>
        <v>3108.0198728393843</v>
      </c>
      <c r="P65" s="39">
        <f>VLOOKUP(G65,GDPpc_pop_area!A:G,7,0)</f>
        <v>3.598320392387891</v>
      </c>
      <c r="Q65" s="36">
        <v>-610015</v>
      </c>
      <c r="R65" s="36">
        <v>1</v>
      </c>
      <c r="S65" s="36"/>
      <c r="T65" s="39">
        <f t="shared" si="4"/>
        <v>4496.09781560743</v>
      </c>
      <c r="U65" s="36"/>
      <c r="V65" s="40">
        <f t="shared" si="5"/>
        <v>13973961.361137638</v>
      </c>
      <c r="W65" s="19"/>
      <c r="X65" s="20">
        <f t="shared" si="6"/>
        <v>14113475.568323165</v>
      </c>
      <c r="Y65" s="20">
        <f t="shared" si="7"/>
        <v>14113475.568323165</v>
      </c>
      <c r="Z65" s="19"/>
      <c r="AA65" s="20">
        <f t="shared" si="8"/>
        <v>5000035.7552879285</v>
      </c>
      <c r="AB65" s="20">
        <f t="shared" si="9"/>
        <v>5000035.7552879285</v>
      </c>
      <c r="AC65" s="19"/>
      <c r="AD65" s="20">
        <f t="shared" si="10"/>
        <v>11448419.496352086</v>
      </c>
      <c r="AE65" s="20">
        <f t="shared" si="11"/>
        <v>11448419.496352086</v>
      </c>
    </row>
    <row r="66" spans="1:31" ht="13.5">
      <c r="A66" s="36">
        <f aca="true" t="shared" si="13" ref="A66:A97">(B66*10000)+C66</f>
        <v>-610014</v>
      </c>
      <c r="B66" s="37">
        <v>-61</v>
      </c>
      <c r="C66" s="37">
        <v>-14</v>
      </c>
      <c r="D66" s="38">
        <v>0.17</v>
      </c>
      <c r="E66" s="38">
        <f t="shared" si="1"/>
        <v>0.17</v>
      </c>
      <c r="F66" s="37">
        <v>21525</v>
      </c>
      <c r="G66" s="37" t="s">
        <v>27</v>
      </c>
      <c r="H66" s="37" t="s">
        <v>29</v>
      </c>
      <c r="I66" s="37">
        <f>VLOOKUP(A66,Area_Pop!A:E,4,0)</f>
        <v>1344</v>
      </c>
      <c r="J66" s="37"/>
      <c r="K66" s="39">
        <f t="shared" si="2"/>
        <v>1344.0292402527548</v>
      </c>
      <c r="L66" s="36">
        <f>VLOOKUP(A66,Area_Pop!A:E,5,0)</f>
        <v>2025</v>
      </c>
      <c r="M66" s="39">
        <v>4641.958</v>
      </c>
      <c r="N66" s="39">
        <f t="shared" si="3"/>
        <v>12022.671219999998</v>
      </c>
      <c r="O66" s="39">
        <f>VLOOKUP(G66,GDPpc_pop_area!A:C,3,0)</f>
        <v>3108.0198728393843</v>
      </c>
      <c r="P66" s="39">
        <f>VLOOKUP(G66,GDPpc_pop_area!A:G,7,0)</f>
        <v>3.598320392387891</v>
      </c>
      <c r="Q66" s="36">
        <v>-610014</v>
      </c>
      <c r="R66" s="36">
        <v>1</v>
      </c>
      <c r="S66" s="36"/>
      <c r="T66" s="39">
        <f t="shared" si="4"/>
        <v>1344.0292402527548</v>
      </c>
      <c r="U66" s="36"/>
      <c r="V66" s="40">
        <f t="shared" si="5"/>
        <v>4177269.5883827815</v>
      </c>
      <c r="W66" s="19"/>
      <c r="X66" s="20">
        <f t="shared" si="6"/>
        <v>4218974.902986284</v>
      </c>
      <c r="Y66" s="20">
        <f t="shared" si="7"/>
        <v>4218974.902986284</v>
      </c>
      <c r="Z66" s="19"/>
      <c r="AA66" s="20">
        <f t="shared" si="8"/>
        <v>1494672.6101216585</v>
      </c>
      <c r="AB66" s="20">
        <f t="shared" si="9"/>
        <v>1494672.6101216585</v>
      </c>
      <c r="AC66" s="19"/>
      <c r="AD66" s="20">
        <f t="shared" si="10"/>
        <v>3422303.3369878125</v>
      </c>
      <c r="AE66" s="20">
        <f t="shared" si="11"/>
        <v>3422303.3369878125</v>
      </c>
    </row>
    <row r="67" spans="1:31" ht="13.5">
      <c r="A67" s="36">
        <f t="shared" si="13"/>
        <v>-600020</v>
      </c>
      <c r="B67" s="37">
        <v>-60</v>
      </c>
      <c r="C67" s="37">
        <v>-20</v>
      </c>
      <c r="D67" s="38">
        <v>0.328</v>
      </c>
      <c r="E67" s="38">
        <f aca="true" t="shared" si="14" ref="E67:E79">D67</f>
        <v>0.328</v>
      </c>
      <c r="F67" s="37">
        <v>21711</v>
      </c>
      <c r="G67" s="37" t="s">
        <v>27</v>
      </c>
      <c r="H67" s="37" t="s">
        <v>29</v>
      </c>
      <c r="I67" s="37">
        <f>VLOOKUP(A67,Area_Pop!A:E,4,0)</f>
        <v>4179</v>
      </c>
      <c r="J67" s="37"/>
      <c r="K67" s="39">
        <f aca="true" t="shared" si="15" ref="K67:K130">I67*$I$187</f>
        <v>4179.09091891091</v>
      </c>
      <c r="L67" s="36">
        <f>VLOOKUP(A67,Area_Pop!A:E,5,0)</f>
        <v>3772</v>
      </c>
      <c r="M67" s="39">
        <v>4500.039</v>
      </c>
      <c r="N67" s="39">
        <f aca="true" t="shared" si="16" ref="N67:N130">M67*2.59</f>
        <v>11655.101009999998</v>
      </c>
      <c r="O67" s="39">
        <f>VLOOKUP(G67,GDPpc_pop_area!A:C,3,0)</f>
        <v>3108.0198728393843</v>
      </c>
      <c r="P67" s="39">
        <f>VLOOKUP(G67,GDPpc_pop_area!A:G,7,0)</f>
        <v>3.598320392387891</v>
      </c>
      <c r="Q67" s="36">
        <v>-600020</v>
      </c>
      <c r="R67" s="36">
        <v>1</v>
      </c>
      <c r="S67" s="36"/>
      <c r="T67" s="39">
        <f aca="true" t="shared" si="17" ref="T67:T79">K67</f>
        <v>4179.09091891091</v>
      </c>
      <c r="U67" s="36"/>
      <c r="V67" s="40">
        <f aca="true" t="shared" si="18" ref="V67:V130">T67*O67</f>
        <v>12988697.626377711</v>
      </c>
      <c r="W67" s="19"/>
      <c r="X67" s="20">
        <f aca="true" t="shared" si="19" ref="X67:X130">V67*$V$187</f>
        <v>13118375.088972976</v>
      </c>
      <c r="Y67" s="20">
        <f aca="true" t="shared" si="20" ref="Y67:Y79">X67</f>
        <v>13118375.088972976</v>
      </c>
      <c r="Z67" s="19"/>
      <c r="AA67" s="20">
        <f aca="true" t="shared" si="21" ref="AA67:AA130">X67*$Y$188</f>
        <v>4647497.647097032</v>
      </c>
      <c r="AB67" s="20">
        <f aca="true" t="shared" si="22" ref="AB67:AB79">AA67</f>
        <v>4647497.647097032</v>
      </c>
      <c r="AC67" s="19"/>
      <c r="AD67" s="20">
        <f aca="true" t="shared" si="23" ref="AD67:AD130">AA67*$AB$189</f>
        <v>10641224.438446479</v>
      </c>
      <c r="AE67" s="20">
        <f aca="true" t="shared" si="24" ref="AE67:AE79">AD67</f>
        <v>10641224.438446479</v>
      </c>
    </row>
    <row r="68" spans="1:31" ht="13.5">
      <c r="A68" s="36">
        <f t="shared" si="13"/>
        <v>-600019</v>
      </c>
      <c r="B68" s="37">
        <v>-60</v>
      </c>
      <c r="C68" s="37">
        <v>-19</v>
      </c>
      <c r="D68" s="38">
        <v>1</v>
      </c>
      <c r="E68" s="38">
        <f t="shared" si="14"/>
        <v>1</v>
      </c>
      <c r="F68" s="37">
        <v>21710</v>
      </c>
      <c r="G68" s="37" t="s">
        <v>27</v>
      </c>
      <c r="H68" s="37" t="s">
        <v>29</v>
      </c>
      <c r="I68" s="37">
        <f>VLOOKUP(A68,Area_Pop!A:E,4,0)</f>
        <v>13103</v>
      </c>
      <c r="J68" s="37"/>
      <c r="K68" s="39">
        <f t="shared" si="15"/>
        <v>13103.285070708218</v>
      </c>
      <c r="L68" s="36">
        <f>VLOOKUP(A68,Area_Pop!A:E,5,0)</f>
        <v>11520</v>
      </c>
      <c r="M68" s="39">
        <v>4527.166</v>
      </c>
      <c r="N68" s="39">
        <f t="shared" si="16"/>
        <v>11725.35994</v>
      </c>
      <c r="O68" s="39">
        <f>VLOOKUP(G68,GDPpc_pop_area!A:C,3,0)</f>
        <v>3108.0198728393843</v>
      </c>
      <c r="P68" s="39">
        <f>VLOOKUP(G68,GDPpc_pop_area!A:G,7,0)</f>
        <v>3.598320392387891</v>
      </c>
      <c r="Q68" s="36">
        <v>-600019</v>
      </c>
      <c r="R68" s="36">
        <v>1</v>
      </c>
      <c r="S68" s="36"/>
      <c r="T68" s="39">
        <f t="shared" si="17"/>
        <v>13103.285070708218</v>
      </c>
      <c r="U68" s="36"/>
      <c r="V68" s="40">
        <f t="shared" si="18"/>
        <v>40725270.39924076</v>
      </c>
      <c r="W68" s="19"/>
      <c r="X68" s="20">
        <f t="shared" si="19"/>
        <v>41131866.18588488</v>
      </c>
      <c r="Y68" s="20">
        <f t="shared" si="20"/>
        <v>41131866.18588488</v>
      </c>
      <c r="Z68" s="19"/>
      <c r="AA68" s="20">
        <f t="shared" si="21"/>
        <v>14571945.841089351</v>
      </c>
      <c r="AB68" s="20">
        <f t="shared" si="22"/>
        <v>14571945.841089351</v>
      </c>
      <c r="AC68" s="19"/>
      <c r="AD68" s="20">
        <f t="shared" si="23"/>
        <v>33364911.17898162</v>
      </c>
      <c r="AE68" s="20">
        <f t="shared" si="24"/>
        <v>33364911.17898162</v>
      </c>
    </row>
    <row r="69" spans="1:31" ht="13.5">
      <c r="A69" s="36">
        <f t="shared" si="13"/>
        <v>-600018</v>
      </c>
      <c r="B69" s="37">
        <v>-60</v>
      </c>
      <c r="C69" s="37">
        <v>-18</v>
      </c>
      <c r="D69" s="38">
        <v>1</v>
      </c>
      <c r="E69" s="38">
        <f t="shared" si="14"/>
        <v>1</v>
      </c>
      <c r="F69" s="37">
        <v>21709</v>
      </c>
      <c r="G69" s="37" t="s">
        <v>27</v>
      </c>
      <c r="H69" s="37" t="s">
        <v>29</v>
      </c>
      <c r="I69" s="37">
        <f>VLOOKUP(A69,Area_Pop!A:E,4,0)</f>
        <v>7452</v>
      </c>
      <c r="J69" s="37"/>
      <c r="K69" s="39">
        <f t="shared" si="15"/>
        <v>7452.162126758578</v>
      </c>
      <c r="L69" s="36">
        <f>VLOOKUP(A69,Area_Pop!A:E,5,0)</f>
        <v>11664</v>
      </c>
      <c r="M69" s="39">
        <v>4552.911</v>
      </c>
      <c r="N69" s="39">
        <f t="shared" si="16"/>
        <v>11792.03949</v>
      </c>
      <c r="O69" s="39">
        <f>VLOOKUP(G69,GDPpc_pop_area!A:C,3,0)</f>
        <v>3108.0198728393843</v>
      </c>
      <c r="P69" s="39">
        <f>VLOOKUP(G69,GDPpc_pop_area!A:G,7,0)</f>
        <v>3.598320392387891</v>
      </c>
      <c r="Q69" s="36">
        <v>-600018</v>
      </c>
      <c r="R69" s="36">
        <v>1</v>
      </c>
      <c r="S69" s="36"/>
      <c r="T69" s="39">
        <f t="shared" si="17"/>
        <v>7452.162126758578</v>
      </c>
      <c r="U69" s="36"/>
      <c r="V69" s="40">
        <f t="shared" si="18"/>
        <v>23161467.98558667</v>
      </c>
      <c r="W69" s="19"/>
      <c r="X69" s="20">
        <f t="shared" si="19"/>
        <v>23392709.060307875</v>
      </c>
      <c r="Y69" s="20">
        <f t="shared" si="20"/>
        <v>23392709.060307875</v>
      </c>
      <c r="Z69" s="19"/>
      <c r="AA69" s="20">
        <f t="shared" si="21"/>
        <v>8287425.811478122</v>
      </c>
      <c r="AB69" s="20">
        <f t="shared" si="22"/>
        <v>8287425.811478122</v>
      </c>
      <c r="AC69" s="19"/>
      <c r="AD69" s="20">
        <f t="shared" si="23"/>
        <v>18975449.752405632</v>
      </c>
      <c r="AE69" s="20">
        <f t="shared" si="24"/>
        <v>18975449.752405632</v>
      </c>
    </row>
    <row r="70" spans="1:31" ht="13.5">
      <c r="A70" s="36">
        <f t="shared" si="13"/>
        <v>-600017</v>
      </c>
      <c r="B70" s="37">
        <v>-60</v>
      </c>
      <c r="C70" s="37">
        <v>-17</v>
      </c>
      <c r="D70" s="38">
        <v>0.71</v>
      </c>
      <c r="E70" s="38">
        <f t="shared" si="14"/>
        <v>0.71</v>
      </c>
      <c r="F70" s="37">
        <v>21708</v>
      </c>
      <c r="G70" s="37" t="s">
        <v>27</v>
      </c>
      <c r="H70" s="37" t="s">
        <v>29</v>
      </c>
      <c r="I70" s="37">
        <f>VLOOKUP(A70,Area_Pop!A:E,4,0)</f>
        <v>3367</v>
      </c>
      <c r="J70" s="37"/>
      <c r="K70" s="39">
        <f t="shared" si="15"/>
        <v>3367.07325292487</v>
      </c>
      <c r="L70" s="36">
        <f>VLOOKUP(A70,Area_Pop!A:E,5,0)</f>
        <v>8679</v>
      </c>
      <c r="M70" s="39">
        <v>4577.27</v>
      </c>
      <c r="N70" s="39">
        <f t="shared" si="16"/>
        <v>11855.1293</v>
      </c>
      <c r="O70" s="39">
        <f>VLOOKUP(G70,GDPpc_pop_area!A:C,3,0)</f>
        <v>3108.0198728393843</v>
      </c>
      <c r="P70" s="39">
        <f>VLOOKUP(G70,GDPpc_pop_area!A:G,7,0)</f>
        <v>3.598320392387891</v>
      </c>
      <c r="Q70" s="36">
        <v>-600017</v>
      </c>
      <c r="R70" s="36">
        <v>1</v>
      </c>
      <c r="S70" s="36"/>
      <c r="T70" s="39">
        <f t="shared" si="17"/>
        <v>3367.07325292487</v>
      </c>
      <c r="U70" s="36"/>
      <c r="V70" s="40">
        <f t="shared" si="18"/>
        <v>10464930.583396446</v>
      </c>
      <c r="W70" s="19"/>
      <c r="X70" s="20">
        <f t="shared" si="19"/>
        <v>10569411.08508543</v>
      </c>
      <c r="Y70" s="20">
        <f t="shared" si="20"/>
        <v>10569411.08508543</v>
      </c>
      <c r="Z70" s="19"/>
      <c r="AA70" s="20">
        <f t="shared" si="21"/>
        <v>3744466.2784818625</v>
      </c>
      <c r="AB70" s="20">
        <f t="shared" si="22"/>
        <v>3744466.2784818625</v>
      </c>
      <c r="AC70" s="19"/>
      <c r="AD70" s="20">
        <f t="shared" si="23"/>
        <v>8573582.83901634</v>
      </c>
      <c r="AE70" s="20">
        <f t="shared" si="24"/>
        <v>8573582.83901634</v>
      </c>
    </row>
    <row r="71" spans="1:31" ht="13.5">
      <c r="A71" s="36">
        <f t="shared" si="13"/>
        <v>-590021</v>
      </c>
      <c r="B71" s="37">
        <v>-59</v>
      </c>
      <c r="C71" s="37">
        <v>-21</v>
      </c>
      <c r="D71" s="38">
        <v>0.017</v>
      </c>
      <c r="E71" s="38">
        <f t="shared" si="14"/>
        <v>0.017</v>
      </c>
      <c r="F71" s="37">
        <v>21892</v>
      </c>
      <c r="G71" s="37" t="s">
        <v>27</v>
      </c>
      <c r="H71" s="37" t="s">
        <v>29</v>
      </c>
      <c r="I71" s="37">
        <f>VLOOKUP(A71,Area_Pop!A:E,4,0)</f>
        <v>267</v>
      </c>
      <c r="J71" s="37"/>
      <c r="K71" s="39">
        <f t="shared" si="15"/>
        <v>267.00580888949816</v>
      </c>
      <c r="L71" s="36">
        <f>VLOOKUP(A71,Area_Pop!A:E,5,0)</f>
        <v>200</v>
      </c>
      <c r="M71" s="39">
        <v>4471.544</v>
      </c>
      <c r="N71" s="39">
        <f t="shared" si="16"/>
        <v>11581.298959999998</v>
      </c>
      <c r="O71" s="39">
        <f>VLOOKUP(G71,GDPpc_pop_area!A:C,3,0)</f>
        <v>3108.0198728393843</v>
      </c>
      <c r="P71" s="39">
        <f>VLOOKUP(G71,GDPpc_pop_area!A:G,7,0)</f>
        <v>3.598320392387891</v>
      </c>
      <c r="Q71" s="36">
        <v>-590021</v>
      </c>
      <c r="R71" s="36">
        <v>1</v>
      </c>
      <c r="S71" s="36"/>
      <c r="T71" s="39">
        <f t="shared" si="17"/>
        <v>267.00580888949816</v>
      </c>
      <c r="U71" s="36"/>
      <c r="V71" s="40">
        <f t="shared" si="18"/>
        <v>829859.3601921151</v>
      </c>
      <c r="W71" s="19"/>
      <c r="X71" s="20">
        <f t="shared" si="19"/>
        <v>838144.5677807573</v>
      </c>
      <c r="Y71" s="20">
        <f t="shared" si="20"/>
        <v>838144.5677807573</v>
      </c>
      <c r="Z71" s="19"/>
      <c r="AA71" s="20">
        <f t="shared" si="21"/>
        <v>296932.7283500616</v>
      </c>
      <c r="AB71" s="20">
        <f t="shared" si="22"/>
        <v>296932.7283500616</v>
      </c>
      <c r="AC71" s="19"/>
      <c r="AD71" s="20">
        <f t="shared" si="23"/>
        <v>679877.2254283823</v>
      </c>
      <c r="AE71" s="20">
        <f t="shared" si="24"/>
        <v>679877.2254283823</v>
      </c>
    </row>
    <row r="72" spans="1:31" ht="13.5">
      <c r="A72" s="36">
        <f t="shared" si="13"/>
        <v>-590020</v>
      </c>
      <c r="B72" s="37">
        <v>-59</v>
      </c>
      <c r="C72" s="37">
        <v>-20</v>
      </c>
      <c r="D72" s="38">
        <v>0.647</v>
      </c>
      <c r="E72" s="38">
        <f t="shared" si="14"/>
        <v>0.647</v>
      </c>
      <c r="F72" s="37">
        <v>21891</v>
      </c>
      <c r="G72" s="37" t="s">
        <v>27</v>
      </c>
      <c r="H72" s="37" t="s">
        <v>29</v>
      </c>
      <c r="I72" s="37">
        <f>VLOOKUP(A72,Area_Pop!A:E,4,0)</f>
        <v>9996</v>
      </c>
      <c r="J72" s="37"/>
      <c r="K72" s="39">
        <f t="shared" si="15"/>
        <v>9996.217474379864</v>
      </c>
      <c r="L72" s="36">
        <f>VLOOKUP(A72,Area_Pop!A:E,5,0)</f>
        <v>7446</v>
      </c>
      <c r="M72" s="39">
        <v>4500.039</v>
      </c>
      <c r="N72" s="39">
        <f t="shared" si="16"/>
        <v>11655.101009999998</v>
      </c>
      <c r="O72" s="39">
        <f>VLOOKUP(G72,GDPpc_pop_area!A:C,3,0)</f>
        <v>3108.0198728393843</v>
      </c>
      <c r="P72" s="39">
        <f>VLOOKUP(G72,GDPpc_pop_area!A:G,7,0)</f>
        <v>3.598320392387891</v>
      </c>
      <c r="Q72" s="36">
        <v>-590020</v>
      </c>
      <c r="R72" s="36">
        <v>1</v>
      </c>
      <c r="S72" s="36"/>
      <c r="T72" s="39">
        <f t="shared" si="17"/>
        <v>9996.217474379864</v>
      </c>
      <c r="U72" s="36"/>
      <c r="V72" s="40">
        <f t="shared" si="18"/>
        <v>31068442.563596938</v>
      </c>
      <c r="W72" s="19"/>
      <c r="X72" s="20">
        <f t="shared" si="19"/>
        <v>31378625.840960488</v>
      </c>
      <c r="Y72" s="20">
        <f t="shared" si="20"/>
        <v>31378625.840960488</v>
      </c>
      <c r="Z72" s="19"/>
      <c r="AA72" s="20">
        <f t="shared" si="21"/>
        <v>11116627.537779834</v>
      </c>
      <c r="AB72" s="20">
        <f t="shared" si="22"/>
        <v>11116627.537779834</v>
      </c>
      <c r="AC72" s="19"/>
      <c r="AD72" s="20">
        <f t="shared" si="23"/>
        <v>25453381.06884685</v>
      </c>
      <c r="AE72" s="20">
        <f t="shared" si="24"/>
        <v>25453381.06884685</v>
      </c>
    </row>
    <row r="73" spans="1:31" ht="13.5">
      <c r="A73" s="36">
        <f t="shared" si="13"/>
        <v>-590019</v>
      </c>
      <c r="B73" s="37">
        <v>-59</v>
      </c>
      <c r="C73" s="37">
        <v>-19</v>
      </c>
      <c r="D73" s="38">
        <v>1</v>
      </c>
      <c r="E73" s="38">
        <f t="shared" si="14"/>
        <v>1</v>
      </c>
      <c r="F73" s="37">
        <v>21890</v>
      </c>
      <c r="G73" s="37" t="s">
        <v>27</v>
      </c>
      <c r="H73" s="37" t="s">
        <v>29</v>
      </c>
      <c r="I73" s="37">
        <f>VLOOKUP(A73,Area_Pop!A:E,4,0)</f>
        <v>12606</v>
      </c>
      <c r="J73" s="37"/>
      <c r="K73" s="39">
        <f t="shared" si="15"/>
        <v>12606.274257906418</v>
      </c>
      <c r="L73" s="36">
        <f>VLOOKUP(A73,Area_Pop!A:E,5,0)</f>
        <v>11520</v>
      </c>
      <c r="M73" s="39">
        <v>4527.166</v>
      </c>
      <c r="N73" s="39">
        <f t="shared" si="16"/>
        <v>11725.35994</v>
      </c>
      <c r="O73" s="39">
        <f>VLOOKUP(G73,GDPpc_pop_area!A:C,3,0)</f>
        <v>3108.0198728393843</v>
      </c>
      <c r="P73" s="39">
        <f>VLOOKUP(G73,GDPpc_pop_area!A:G,7,0)</f>
        <v>3.598320392387891</v>
      </c>
      <c r="Q73" s="36">
        <v>-590019</v>
      </c>
      <c r="R73" s="36">
        <v>1</v>
      </c>
      <c r="S73" s="36"/>
      <c r="T73" s="39">
        <f t="shared" si="17"/>
        <v>12606.274257906418</v>
      </c>
      <c r="U73" s="36"/>
      <c r="V73" s="40">
        <f t="shared" si="18"/>
        <v>39180550.91603671</v>
      </c>
      <c r="W73" s="19"/>
      <c r="X73" s="20">
        <f t="shared" si="19"/>
        <v>39571724.424884744</v>
      </c>
      <c r="Y73" s="20">
        <f t="shared" si="20"/>
        <v>39571724.424884744</v>
      </c>
      <c r="Z73" s="19"/>
      <c r="AA73" s="20">
        <f t="shared" si="21"/>
        <v>14019228.365471447</v>
      </c>
      <c r="AB73" s="20">
        <f t="shared" si="22"/>
        <v>14019228.365471447</v>
      </c>
      <c r="AC73" s="19"/>
      <c r="AD73" s="20">
        <f t="shared" si="23"/>
        <v>32099371.924158003</v>
      </c>
      <c r="AE73" s="20">
        <f t="shared" si="24"/>
        <v>32099371.924158003</v>
      </c>
    </row>
    <row r="74" spans="1:31" ht="13.5">
      <c r="A74" s="36">
        <f t="shared" si="13"/>
        <v>-590018</v>
      </c>
      <c r="B74" s="37">
        <v>-59</v>
      </c>
      <c r="C74" s="37">
        <v>-18</v>
      </c>
      <c r="D74" s="38">
        <v>0.849</v>
      </c>
      <c r="E74" s="38">
        <f t="shared" si="14"/>
        <v>0.849</v>
      </c>
      <c r="F74" s="37">
        <v>21889</v>
      </c>
      <c r="G74" s="37" t="s">
        <v>27</v>
      </c>
      <c r="H74" s="37" t="s">
        <v>29</v>
      </c>
      <c r="I74" s="37">
        <f>VLOOKUP(A74,Area_Pop!A:E,4,0)</f>
        <v>1956</v>
      </c>
      <c r="J74" s="37"/>
      <c r="K74" s="39">
        <f t="shared" si="15"/>
        <v>1956.0425550107057</v>
      </c>
      <c r="L74" s="36">
        <f>VLOOKUP(A74,Area_Pop!A:E,5,0)</f>
        <v>9900</v>
      </c>
      <c r="M74" s="39">
        <v>4552.911</v>
      </c>
      <c r="N74" s="39">
        <f t="shared" si="16"/>
        <v>11792.03949</v>
      </c>
      <c r="O74" s="39">
        <f>VLOOKUP(G74,GDPpc_pop_area!A:C,3,0)</f>
        <v>3108.0198728393843</v>
      </c>
      <c r="P74" s="39">
        <f>VLOOKUP(G74,GDPpc_pop_area!A:G,7,0)</f>
        <v>3.598320392387891</v>
      </c>
      <c r="Q74" s="36">
        <v>-590018</v>
      </c>
      <c r="R74" s="36">
        <v>1</v>
      </c>
      <c r="S74" s="36"/>
      <c r="T74" s="39">
        <f t="shared" si="17"/>
        <v>1956.0425550107057</v>
      </c>
      <c r="U74" s="36"/>
      <c r="V74" s="40">
        <f t="shared" si="18"/>
        <v>6079419.133092797</v>
      </c>
      <c r="W74" s="19"/>
      <c r="X74" s="20">
        <f t="shared" si="19"/>
        <v>6140115.26059611</v>
      </c>
      <c r="Y74" s="20">
        <f t="shared" si="20"/>
        <v>6140115.26059611</v>
      </c>
      <c r="Z74" s="19"/>
      <c r="AA74" s="20">
        <f t="shared" si="21"/>
        <v>2175282.459373485</v>
      </c>
      <c r="AB74" s="20">
        <f t="shared" si="22"/>
        <v>2175282.459373485</v>
      </c>
      <c r="AC74" s="19"/>
      <c r="AD74" s="20">
        <f t="shared" si="23"/>
        <v>4980673.606509048</v>
      </c>
      <c r="AE74" s="20">
        <f t="shared" si="24"/>
        <v>4980673.606509048</v>
      </c>
    </row>
    <row r="75" spans="1:31" ht="13.5">
      <c r="A75" s="36">
        <f t="shared" si="13"/>
        <v>-590017</v>
      </c>
      <c r="B75" s="37">
        <v>-59</v>
      </c>
      <c r="C75" s="37">
        <v>-17</v>
      </c>
      <c r="D75" s="38">
        <v>0.399</v>
      </c>
      <c r="E75" s="38">
        <f t="shared" si="14"/>
        <v>0.399</v>
      </c>
      <c r="F75" s="37">
        <v>21888</v>
      </c>
      <c r="G75" s="37" t="s">
        <v>27</v>
      </c>
      <c r="H75" s="37" t="s">
        <v>29</v>
      </c>
      <c r="I75" s="37">
        <f>VLOOKUP(A75,Area_Pop!A:E,4,0)</f>
        <v>933</v>
      </c>
      <c r="J75" s="37"/>
      <c r="K75" s="39">
        <f t="shared" si="15"/>
        <v>933.0202984790329</v>
      </c>
      <c r="L75" s="36">
        <f>VLOOKUP(A75,Area_Pop!A:E,5,0)</f>
        <v>4937</v>
      </c>
      <c r="M75" s="39">
        <v>4577.27</v>
      </c>
      <c r="N75" s="39">
        <f t="shared" si="16"/>
        <v>11855.1293</v>
      </c>
      <c r="O75" s="39">
        <f>VLOOKUP(G75,GDPpc_pop_area!A:C,3,0)</f>
        <v>3108.0198728393843</v>
      </c>
      <c r="P75" s="39">
        <f>VLOOKUP(G75,GDPpc_pop_area!A:G,7,0)</f>
        <v>3.598320392387891</v>
      </c>
      <c r="Q75" s="36">
        <v>-590017</v>
      </c>
      <c r="R75" s="36">
        <v>1</v>
      </c>
      <c r="S75" s="36"/>
      <c r="T75" s="39">
        <f t="shared" si="17"/>
        <v>933.0202984790329</v>
      </c>
      <c r="U75" s="36"/>
      <c r="V75" s="40">
        <f t="shared" si="18"/>
        <v>2899845.6294353683</v>
      </c>
      <c r="W75" s="19"/>
      <c r="X75" s="20">
        <f t="shared" si="19"/>
        <v>2928797.3098855675</v>
      </c>
      <c r="Y75" s="20">
        <f t="shared" si="20"/>
        <v>2928797.3098855675</v>
      </c>
      <c r="Z75" s="19"/>
      <c r="AA75" s="20">
        <f t="shared" si="21"/>
        <v>1037596.3878299904</v>
      </c>
      <c r="AB75" s="20">
        <f t="shared" si="22"/>
        <v>1037596.3878299904</v>
      </c>
      <c r="AC75" s="19"/>
      <c r="AD75" s="20">
        <f t="shared" si="23"/>
        <v>2375750.754025021</v>
      </c>
      <c r="AE75" s="20">
        <f t="shared" si="24"/>
        <v>2375750.754025021</v>
      </c>
    </row>
    <row r="76" spans="1:31" ht="13.5">
      <c r="A76" s="36">
        <f t="shared" si="13"/>
        <v>-580021</v>
      </c>
      <c r="B76" s="37">
        <v>-58</v>
      </c>
      <c r="C76" s="37">
        <v>-21</v>
      </c>
      <c r="D76" s="38">
        <v>0.006</v>
      </c>
      <c r="E76" s="38">
        <f t="shared" si="14"/>
        <v>0.006</v>
      </c>
      <c r="F76" s="37">
        <v>22072</v>
      </c>
      <c r="G76" s="37" t="s">
        <v>27</v>
      </c>
      <c r="H76" s="37" t="s">
        <v>29</v>
      </c>
      <c r="I76" s="37">
        <f>VLOOKUP(A76,Area_Pop!A:E,4,0)</f>
        <v>57</v>
      </c>
      <c r="J76" s="37"/>
      <c r="K76" s="39">
        <f t="shared" si="15"/>
        <v>57.00124010000523</v>
      </c>
      <c r="L76" s="36">
        <f>VLOOKUP(A76,Area_Pop!A:E,5,0)</f>
        <v>42</v>
      </c>
      <c r="M76" s="39">
        <v>4471.544</v>
      </c>
      <c r="N76" s="39">
        <f t="shared" si="16"/>
        <v>11581.298959999998</v>
      </c>
      <c r="O76" s="39">
        <f>VLOOKUP(G76,GDPpc_pop_area!A:C,3,0)</f>
        <v>3108.0198728393843</v>
      </c>
      <c r="P76" s="39">
        <f>VLOOKUP(G76,GDPpc_pop_area!A:G,7,0)</f>
        <v>3.598320392387891</v>
      </c>
      <c r="Q76" s="36">
        <v>-580021</v>
      </c>
      <c r="R76" s="36">
        <v>1</v>
      </c>
      <c r="S76" s="36"/>
      <c r="T76" s="39">
        <f t="shared" si="17"/>
        <v>57.00124010000523</v>
      </c>
      <c r="U76" s="36"/>
      <c r="V76" s="40">
        <f t="shared" si="18"/>
        <v>177160.98700730546</v>
      </c>
      <c r="W76" s="19"/>
      <c r="X76" s="20">
        <f t="shared" si="19"/>
        <v>178929.73918915045</v>
      </c>
      <c r="Y76" s="20">
        <f t="shared" si="20"/>
        <v>178929.73918915045</v>
      </c>
      <c r="Z76" s="19"/>
      <c r="AA76" s="20">
        <f t="shared" si="21"/>
        <v>63390.13301855248</v>
      </c>
      <c r="AB76" s="20">
        <f t="shared" si="22"/>
        <v>63390.13301855248</v>
      </c>
      <c r="AC76" s="19"/>
      <c r="AD76" s="20">
        <f t="shared" si="23"/>
        <v>145142.32902403668</v>
      </c>
      <c r="AE76" s="20">
        <f t="shared" si="24"/>
        <v>145142.32902403668</v>
      </c>
    </row>
    <row r="77" spans="1:31" ht="13.5">
      <c r="A77" s="36">
        <f t="shared" si="13"/>
        <v>-580020</v>
      </c>
      <c r="B77" s="37">
        <v>-58</v>
      </c>
      <c r="C77" s="37">
        <v>-20</v>
      </c>
      <c r="D77" s="38">
        <v>0.077</v>
      </c>
      <c r="E77" s="38">
        <f t="shared" si="14"/>
        <v>0.077</v>
      </c>
      <c r="F77" s="37">
        <v>22071</v>
      </c>
      <c r="G77" s="37" t="s">
        <v>27</v>
      </c>
      <c r="H77" s="37" t="s">
        <v>29</v>
      </c>
      <c r="I77" s="37">
        <f>VLOOKUP(A77,Area_Pop!A:E,4,0)</f>
        <v>1071</v>
      </c>
      <c r="J77" s="37"/>
      <c r="K77" s="39">
        <f t="shared" si="15"/>
        <v>1071.023300826414</v>
      </c>
      <c r="L77" s="36">
        <f>VLOOKUP(A77,Area_Pop!A:E,5,0)</f>
        <v>795</v>
      </c>
      <c r="M77" s="39">
        <v>4500.039</v>
      </c>
      <c r="N77" s="39">
        <f t="shared" si="16"/>
        <v>11655.101009999998</v>
      </c>
      <c r="O77" s="39">
        <f>VLOOKUP(G77,GDPpc_pop_area!A:C,3,0)</f>
        <v>3108.0198728393843</v>
      </c>
      <c r="P77" s="39">
        <f>VLOOKUP(G77,GDPpc_pop_area!A:G,7,0)</f>
        <v>3.598320392387891</v>
      </c>
      <c r="Q77" s="36">
        <v>-580020</v>
      </c>
      <c r="R77" s="36">
        <v>1</v>
      </c>
      <c r="S77" s="36"/>
      <c r="T77" s="39">
        <f t="shared" si="17"/>
        <v>1071.023300826414</v>
      </c>
      <c r="U77" s="36"/>
      <c r="V77" s="40">
        <f t="shared" si="18"/>
        <v>3328761.703242529</v>
      </c>
      <c r="W77" s="19"/>
      <c r="X77" s="20">
        <f t="shared" si="19"/>
        <v>3361995.6258171955</v>
      </c>
      <c r="Y77" s="20">
        <f t="shared" si="20"/>
        <v>3361995.6258171955</v>
      </c>
      <c r="Z77" s="19"/>
      <c r="AA77" s="20">
        <f t="shared" si="21"/>
        <v>1191067.2361906967</v>
      </c>
      <c r="AB77" s="20">
        <f t="shared" si="22"/>
        <v>1191067.2361906967</v>
      </c>
      <c r="AC77" s="19"/>
      <c r="AD77" s="20">
        <f t="shared" si="23"/>
        <v>2727147.9716621633</v>
      </c>
      <c r="AE77" s="20">
        <f t="shared" si="24"/>
        <v>2727147.9716621633</v>
      </c>
    </row>
    <row r="78" spans="1:31" ht="13.5">
      <c r="A78" s="36">
        <f t="shared" si="13"/>
        <v>-580019</v>
      </c>
      <c r="B78" s="37">
        <v>-58</v>
      </c>
      <c r="C78" s="37">
        <v>-19</v>
      </c>
      <c r="D78" s="38">
        <v>0.355</v>
      </c>
      <c r="E78" s="38">
        <f t="shared" si="14"/>
        <v>0.355</v>
      </c>
      <c r="F78" s="37">
        <v>22070</v>
      </c>
      <c r="G78" s="37" t="s">
        <v>27</v>
      </c>
      <c r="H78" s="37" t="s">
        <v>29</v>
      </c>
      <c r="I78" s="37">
        <f>VLOOKUP(A78,Area_Pop!A:E,4,0)</f>
        <v>4309</v>
      </c>
      <c r="J78" s="37"/>
      <c r="K78" s="39">
        <f t="shared" si="15"/>
        <v>4309.093747209167</v>
      </c>
      <c r="L78" s="36">
        <f>VLOOKUP(A78,Area_Pop!A:E,5,0)</f>
        <v>4109</v>
      </c>
      <c r="M78" s="39">
        <v>4527.166</v>
      </c>
      <c r="N78" s="39">
        <f t="shared" si="16"/>
        <v>11725.35994</v>
      </c>
      <c r="O78" s="39">
        <f>VLOOKUP(G78,GDPpc_pop_area!A:C,3,0)</f>
        <v>3108.0198728393843</v>
      </c>
      <c r="P78" s="39">
        <f>VLOOKUP(G78,GDPpc_pop_area!A:G,7,0)</f>
        <v>3.598320392387891</v>
      </c>
      <c r="Q78" s="36">
        <v>-580019</v>
      </c>
      <c r="R78" s="36">
        <v>1</v>
      </c>
      <c r="S78" s="36"/>
      <c r="T78" s="39">
        <f t="shared" si="17"/>
        <v>4309.093747209167</v>
      </c>
      <c r="U78" s="36"/>
      <c r="V78" s="40">
        <f t="shared" si="18"/>
        <v>13392749.000254022</v>
      </c>
      <c r="W78" s="19"/>
      <c r="X78" s="20">
        <f t="shared" si="19"/>
        <v>13526460.459053496</v>
      </c>
      <c r="Y78" s="20">
        <f t="shared" si="20"/>
        <v>13526460.459053496</v>
      </c>
      <c r="Z78" s="19"/>
      <c r="AA78" s="20">
        <f t="shared" si="21"/>
        <v>4792071.634683204</v>
      </c>
      <c r="AB78" s="20">
        <f t="shared" si="22"/>
        <v>4792071.634683204</v>
      </c>
      <c r="AC78" s="19"/>
      <c r="AD78" s="20">
        <f t="shared" si="23"/>
        <v>10972250.802887265</v>
      </c>
      <c r="AE78" s="20">
        <f t="shared" si="24"/>
        <v>10972250.802887265</v>
      </c>
    </row>
    <row r="79" spans="1:31" ht="13.5">
      <c r="A79" s="36">
        <f t="shared" si="13"/>
        <v>-580018</v>
      </c>
      <c r="B79" s="37">
        <v>-58</v>
      </c>
      <c r="C79" s="37">
        <v>-18</v>
      </c>
      <c r="D79" s="38">
        <v>0.137</v>
      </c>
      <c r="E79" s="38">
        <f t="shared" si="14"/>
        <v>0.137</v>
      </c>
      <c r="F79" s="37">
        <v>22069</v>
      </c>
      <c r="G79" s="37" t="s">
        <v>27</v>
      </c>
      <c r="H79" s="37" t="s">
        <v>29</v>
      </c>
      <c r="I79" s="37">
        <f>VLOOKUP(A79,Area_Pop!A:E,4,0)</f>
        <v>317</v>
      </c>
      <c r="J79" s="37"/>
      <c r="K79" s="39">
        <f t="shared" si="15"/>
        <v>317.0068966965203</v>
      </c>
      <c r="L79" s="36">
        <f>VLOOKUP(A79,Area_Pop!A:E,5,0)</f>
        <v>1607</v>
      </c>
      <c r="M79" s="39">
        <v>4552.911</v>
      </c>
      <c r="N79" s="39">
        <f t="shared" si="16"/>
        <v>11792.03949</v>
      </c>
      <c r="O79" s="39">
        <f>VLOOKUP(G79,GDPpc_pop_area!A:C,3,0)</f>
        <v>3108.0198728393843</v>
      </c>
      <c r="P79" s="39">
        <f>VLOOKUP(G79,GDPpc_pop_area!A:G,7,0)</f>
        <v>3.598320392387891</v>
      </c>
      <c r="Q79" s="36">
        <v>-580018</v>
      </c>
      <c r="R79" s="36">
        <v>1</v>
      </c>
      <c r="S79" s="36"/>
      <c r="T79" s="39">
        <f t="shared" si="17"/>
        <v>317.0068966965203</v>
      </c>
      <c r="U79" s="36"/>
      <c r="V79" s="40">
        <f t="shared" si="18"/>
        <v>985263.7347599269</v>
      </c>
      <c r="W79" s="19"/>
      <c r="X79" s="20">
        <f t="shared" si="19"/>
        <v>995100.4793501876</v>
      </c>
      <c r="Y79" s="20">
        <f t="shared" si="20"/>
        <v>995100.4793501876</v>
      </c>
      <c r="Z79" s="19"/>
      <c r="AA79" s="20">
        <f t="shared" si="21"/>
        <v>352538.1081908971</v>
      </c>
      <c r="AB79" s="20">
        <f t="shared" si="22"/>
        <v>352538.1081908971</v>
      </c>
      <c r="AC79" s="19"/>
      <c r="AD79" s="20">
        <f t="shared" si="23"/>
        <v>807195.0579056075</v>
      </c>
      <c r="AE79" s="20">
        <f t="shared" si="24"/>
        <v>807195.0579056075</v>
      </c>
    </row>
    <row r="80" spans="1:31" ht="13.5">
      <c r="A80" s="36">
        <f t="shared" si="13"/>
        <v>-700019</v>
      </c>
      <c r="B80" s="37">
        <v>-70</v>
      </c>
      <c r="C80" s="37">
        <v>-19</v>
      </c>
      <c r="D80" s="38">
        <v>0.046</v>
      </c>
      <c r="E80" s="38">
        <f>SUM(D80:D81)</f>
        <v>0.051</v>
      </c>
      <c r="F80" s="37">
        <v>19910</v>
      </c>
      <c r="G80" s="37" t="s">
        <v>21</v>
      </c>
      <c r="H80" s="37" t="s">
        <v>29</v>
      </c>
      <c r="I80" s="37">
        <f>VLOOKUP(A80,Area_Pop!A:E,4,0)</f>
        <v>639</v>
      </c>
      <c r="J80" s="37"/>
      <c r="K80" s="39">
        <f t="shared" si="15"/>
        <v>639.0139021737427</v>
      </c>
      <c r="L80" s="36">
        <f>VLOOKUP(A80,Area_Pop!A:E,5,0)</f>
        <v>444</v>
      </c>
      <c r="M80" s="39">
        <v>4527.166</v>
      </c>
      <c r="N80" s="39">
        <f t="shared" si="16"/>
        <v>11725.35994</v>
      </c>
      <c r="O80" s="39">
        <f>VLOOKUP(G80,GDPpc_pop_area!A:C,3,0)</f>
        <v>2298.9652534765387</v>
      </c>
      <c r="P80" s="39">
        <f>VLOOKUP(G80,GDPpc_pop_area!A:G,7,0)</f>
        <v>6.865317280763001</v>
      </c>
      <c r="Q80" s="36">
        <v>-700019</v>
      </c>
      <c r="R80" s="36">
        <v>2</v>
      </c>
      <c r="S80" s="39">
        <f>D80*P80*N80</f>
        <v>3702.9225460854186</v>
      </c>
      <c r="T80" s="39">
        <f>(S80*K80)/SUM(S$80:S$81)</f>
        <v>516.9246875051634</v>
      </c>
      <c r="U80" s="39">
        <f>T80+T81</f>
        <v>639.0139021737427</v>
      </c>
      <c r="V80" s="40">
        <f t="shared" si="18"/>
        <v>1188391.8952385886</v>
      </c>
      <c r="W80" s="19"/>
      <c r="X80" s="20">
        <f t="shared" si="19"/>
        <v>1200256.6448829528</v>
      </c>
      <c r="Y80" s="20">
        <f>SUM(X80:X81)</f>
        <v>1457288.1764197943</v>
      </c>
      <c r="Z80" s="19"/>
      <c r="AA80" s="20">
        <f t="shared" si="21"/>
        <v>425219.5790387947</v>
      </c>
      <c r="AB80" s="20">
        <f>SUM(AA80:AA81)</f>
        <v>516279.13709727203</v>
      </c>
      <c r="AC80" s="19"/>
      <c r="AD80" s="20">
        <f t="shared" si="23"/>
        <v>973611.461428046</v>
      </c>
      <c r="AE80" s="20">
        <f>SUM(AD80:AD81)</f>
        <v>1182107.574421511</v>
      </c>
    </row>
    <row r="81" spans="1:31" ht="13.5">
      <c r="A81" s="36">
        <f t="shared" si="13"/>
        <v>-700019</v>
      </c>
      <c r="B81" s="37">
        <v>-70</v>
      </c>
      <c r="C81" s="37">
        <v>-19</v>
      </c>
      <c r="D81" s="38">
        <v>0.005</v>
      </c>
      <c r="E81" s="38"/>
      <c r="F81" s="37">
        <v>19910</v>
      </c>
      <c r="G81" s="37" t="s">
        <v>20</v>
      </c>
      <c r="H81" s="37" t="s">
        <v>29</v>
      </c>
      <c r="I81" s="37">
        <f>VLOOKUP(A81,Area_Pop!A:E,4,0)</f>
        <v>639</v>
      </c>
      <c r="J81" s="37"/>
      <c r="K81" s="39">
        <f t="shared" si="15"/>
        <v>639.0139021737427</v>
      </c>
      <c r="L81" s="36">
        <f>VLOOKUP(A81,Area_Pop!A:E,5,0)</f>
        <v>444</v>
      </c>
      <c r="M81" s="39">
        <v>4527.166</v>
      </c>
      <c r="N81" s="39">
        <f t="shared" si="16"/>
        <v>11725.35994</v>
      </c>
      <c r="O81" s="39">
        <f>VLOOKUP(G81,GDPpc_pop_area!A:C,3,0)</f>
        <v>2084.4652821075233</v>
      </c>
      <c r="P81" s="39">
        <f>VLOOKUP(G81,GDPpc_pop_area!A:G,7,0)</f>
        <v>14.917583127243462</v>
      </c>
      <c r="Q81" s="36">
        <v>-700019</v>
      </c>
      <c r="R81" s="36">
        <v>2</v>
      </c>
      <c r="S81" s="39">
        <f aca="true" t="shared" si="25" ref="S81:S144">D81*P81*N81</f>
        <v>874.5701580090022</v>
      </c>
      <c r="T81" s="39">
        <f>(S81*K81)/SUM(S$80:S$81)</f>
        <v>122.0892146685793</v>
      </c>
      <c r="U81" s="39"/>
      <c r="V81" s="40">
        <f t="shared" si="18"/>
        <v>254490.7292964261</v>
      </c>
      <c r="W81" s="19"/>
      <c r="X81" s="20">
        <f t="shared" si="19"/>
        <v>257031.53153684156</v>
      </c>
      <c r="Y81" s="20"/>
      <c r="Z81" s="19"/>
      <c r="AA81" s="20">
        <f t="shared" si="21"/>
        <v>91059.55805847734</v>
      </c>
      <c r="AB81" s="20"/>
      <c r="AC81" s="19"/>
      <c r="AD81" s="20">
        <f t="shared" si="23"/>
        <v>208496.11299346492</v>
      </c>
      <c r="AE81" s="20"/>
    </row>
    <row r="82" spans="1:31" ht="13.5">
      <c r="A82" s="36">
        <f t="shared" si="13"/>
        <v>-690020</v>
      </c>
      <c r="B82" s="37">
        <v>-69</v>
      </c>
      <c r="C82" s="37">
        <v>-20</v>
      </c>
      <c r="D82" s="38">
        <v>0.425</v>
      </c>
      <c r="E82" s="38">
        <f>SUM(D82:D83)</f>
        <v>0.631</v>
      </c>
      <c r="F82" s="37">
        <v>20091</v>
      </c>
      <c r="G82" s="37" t="s">
        <v>21</v>
      </c>
      <c r="H82" s="37" t="s">
        <v>29</v>
      </c>
      <c r="I82" s="37">
        <f>VLOOKUP(A82,Area_Pop!A:E,4,0)</f>
        <v>4002</v>
      </c>
      <c r="J82" s="37"/>
      <c r="K82" s="39">
        <f t="shared" si="15"/>
        <v>4002.087068074051</v>
      </c>
      <c r="L82" s="36">
        <f>VLOOKUP(A82,Area_Pop!A:E,5,0)</f>
        <v>4549</v>
      </c>
      <c r="M82" s="39">
        <v>4500.039</v>
      </c>
      <c r="N82" s="39">
        <f t="shared" si="16"/>
        <v>11655.101009999998</v>
      </c>
      <c r="O82" s="39">
        <f>VLOOKUP(G82,GDPpc_pop_area!A:C,3,0)</f>
        <v>2298.9652534765387</v>
      </c>
      <c r="P82" s="39">
        <f>VLOOKUP(G82,GDPpc_pop_area!A:G,7,0)</f>
        <v>6.865317280763001</v>
      </c>
      <c r="Q82" s="36">
        <v>-690020</v>
      </c>
      <c r="R82" s="36">
        <v>2</v>
      </c>
      <c r="S82" s="39">
        <f t="shared" si="25"/>
        <v>34006.7857085213</v>
      </c>
      <c r="T82" s="39">
        <f>(S82*K82)/SUM(S82:S83)</f>
        <v>2824.7920519894483</v>
      </c>
      <c r="U82" s="39">
        <f>T82+T83</f>
        <v>4002.087068074051</v>
      </c>
      <c r="V82" s="40">
        <f t="shared" si="18"/>
        <v>6494098.775820434</v>
      </c>
      <c r="W82" s="19"/>
      <c r="X82" s="20">
        <f t="shared" si="19"/>
        <v>6558935.010777601</v>
      </c>
      <c r="Y82" s="20">
        <f>SUM(X82:X83)</f>
        <v>8143148.938700825</v>
      </c>
      <c r="Z82" s="19"/>
      <c r="AA82" s="20">
        <f t="shared" si="21"/>
        <v>2323659.3574515404</v>
      </c>
      <c r="AB82" s="20">
        <f>SUM(AA82:AA83)</f>
        <v>2884904.973054528</v>
      </c>
      <c r="AC82" s="19"/>
      <c r="AD82" s="20">
        <f t="shared" si="23"/>
        <v>5320407.371606342</v>
      </c>
      <c r="AE82" s="20">
        <f>SUM(AD82:AD83)</f>
        <v>6605473.231608649</v>
      </c>
    </row>
    <row r="83" spans="1:31" ht="13.5">
      <c r="A83" s="36">
        <f t="shared" si="13"/>
        <v>-690020</v>
      </c>
      <c r="B83" s="37">
        <v>-69</v>
      </c>
      <c r="C83" s="37">
        <v>-20</v>
      </c>
      <c r="D83" s="38">
        <v>0.206</v>
      </c>
      <c r="E83" s="38"/>
      <c r="F83" s="37">
        <v>20091</v>
      </c>
      <c r="G83" s="37" t="s">
        <v>22</v>
      </c>
      <c r="H83" s="37" t="s">
        <v>29</v>
      </c>
      <c r="I83" s="37">
        <f>VLOOKUP(A83,Area_Pop!A:E,4,0)</f>
        <v>4002</v>
      </c>
      <c r="J83" s="37"/>
      <c r="K83" s="39">
        <f t="shared" si="15"/>
        <v>4002.087068074051</v>
      </c>
      <c r="L83" s="36">
        <f>VLOOKUP(A83,Area_Pop!A:E,5,0)</f>
        <v>4549</v>
      </c>
      <c r="M83" s="39">
        <v>4500.039</v>
      </c>
      <c r="N83" s="39">
        <f t="shared" si="16"/>
        <v>11655.101009999998</v>
      </c>
      <c r="O83" s="39">
        <f>VLOOKUP(G83,GDPpc_pop_area!A:C,3,0)</f>
        <v>1332.3369852593603</v>
      </c>
      <c r="P83" s="39">
        <f>VLOOKUP(G83,GDPpc_pop_area!A:G,7,0)</f>
        <v>5.903113663111383</v>
      </c>
      <c r="Q83" s="36">
        <v>-690020</v>
      </c>
      <c r="R83" s="36">
        <v>2</v>
      </c>
      <c r="S83" s="39">
        <f t="shared" si="25"/>
        <v>14173.085519517299</v>
      </c>
      <c r="T83" s="39">
        <f>(S83*K83)/SUM(S82:S83)</f>
        <v>1177.2950160846024</v>
      </c>
      <c r="U83" s="39"/>
      <c r="V83" s="40">
        <f t="shared" si="18"/>
        <v>1568553.6924910292</v>
      </c>
      <c r="W83" s="19"/>
      <c r="X83" s="20">
        <f t="shared" si="19"/>
        <v>1584213.9279232244</v>
      </c>
      <c r="Y83" s="20"/>
      <c r="Z83" s="19"/>
      <c r="AA83" s="20">
        <f t="shared" si="21"/>
        <v>561245.6156029872</v>
      </c>
      <c r="AB83" s="20"/>
      <c r="AC83" s="19"/>
      <c r="AD83" s="20">
        <f t="shared" si="23"/>
        <v>1285065.8600023072</v>
      </c>
      <c r="AE83" s="20"/>
    </row>
    <row r="84" spans="1:31" ht="13.5">
      <c r="A84" s="36">
        <f t="shared" si="13"/>
        <v>-690018</v>
      </c>
      <c r="B84" s="37">
        <v>-69</v>
      </c>
      <c r="C84" s="37">
        <v>-18</v>
      </c>
      <c r="D84" s="38">
        <v>0.237</v>
      </c>
      <c r="E84" s="38">
        <f>SUM(D84:D85)</f>
        <v>1</v>
      </c>
      <c r="F84" s="37">
        <v>20089</v>
      </c>
      <c r="G84" s="37" t="s">
        <v>21</v>
      </c>
      <c r="H84" s="37" t="s">
        <v>29</v>
      </c>
      <c r="I84" s="37">
        <f>VLOOKUP(A84,Area_Pop!A:E,4,0)</f>
        <v>61295</v>
      </c>
      <c r="J84" s="37"/>
      <c r="K84" s="39">
        <f t="shared" si="15"/>
        <v>61296.333542628425</v>
      </c>
      <c r="L84" s="36">
        <f>VLOOKUP(A84,Area_Pop!A:E,5,0)</f>
        <v>11664</v>
      </c>
      <c r="M84" s="39">
        <v>4552.911</v>
      </c>
      <c r="N84" s="39">
        <f t="shared" si="16"/>
        <v>11792.03949</v>
      </c>
      <c r="O84" s="39">
        <f>VLOOKUP(G84,GDPpc_pop_area!A:C,3,0)</f>
        <v>2298.9652534765387</v>
      </c>
      <c r="P84" s="39">
        <f>VLOOKUP(G84,GDPpc_pop_area!A:G,7,0)</f>
        <v>6.865317280763001</v>
      </c>
      <c r="Q84" s="36">
        <v>-690018</v>
      </c>
      <c r="R84" s="36">
        <v>2</v>
      </c>
      <c r="S84" s="39">
        <f t="shared" si="25"/>
        <v>19186.593919214403</v>
      </c>
      <c r="T84" s="39">
        <f>(S84*K84)/SUM(S$84:S$85)</f>
        <v>7666.426844059144</v>
      </c>
      <c r="U84" s="39">
        <f>T84+T85</f>
        <v>61296.33354262842</v>
      </c>
      <c r="V84" s="40">
        <f t="shared" si="18"/>
        <v>17624848.93281177</v>
      </c>
      <c r="W84" s="19"/>
      <c r="X84" s="20">
        <f t="shared" si="19"/>
        <v>17800813.125217818</v>
      </c>
      <c r="Y84" s="20">
        <f>SUM(X84:X85)</f>
        <v>130706585.28806192</v>
      </c>
      <c r="Z84" s="19"/>
      <c r="AA84" s="20">
        <f t="shared" si="21"/>
        <v>6306363.139852906</v>
      </c>
      <c r="AB84" s="20">
        <f>SUM(AA84:AA85)</f>
        <v>46305929.161681905</v>
      </c>
      <c r="AC84" s="19"/>
      <c r="AD84" s="20">
        <f t="shared" si="23"/>
        <v>14439474.88675721</v>
      </c>
      <c r="AE84" s="20">
        <f>SUM(AD84:AD85)</f>
        <v>106025182.25007574</v>
      </c>
    </row>
    <row r="85" spans="1:31" ht="13.5">
      <c r="A85" s="36">
        <f t="shared" si="13"/>
        <v>-690018</v>
      </c>
      <c r="B85" s="37">
        <v>-69</v>
      </c>
      <c r="C85" s="37">
        <v>-18</v>
      </c>
      <c r="D85" s="38">
        <v>0.763</v>
      </c>
      <c r="E85" s="38"/>
      <c r="F85" s="37">
        <v>20089</v>
      </c>
      <c r="G85" s="37" t="s">
        <v>20</v>
      </c>
      <c r="H85" s="37" t="s">
        <v>29</v>
      </c>
      <c r="I85" s="37">
        <f>VLOOKUP(A85,Area_Pop!A:E,4,0)</f>
        <v>61295</v>
      </c>
      <c r="J85" s="37"/>
      <c r="K85" s="39">
        <f t="shared" si="15"/>
        <v>61296.333542628425</v>
      </c>
      <c r="L85" s="36">
        <f>VLOOKUP(A85,Area_Pop!A:E,5,0)</f>
        <v>11664</v>
      </c>
      <c r="M85" s="39">
        <v>4552.911</v>
      </c>
      <c r="N85" s="39">
        <f t="shared" si="16"/>
        <v>11792.03949</v>
      </c>
      <c r="O85" s="39">
        <f>VLOOKUP(G85,GDPpc_pop_area!A:C,3,0)</f>
        <v>2084.4652821075233</v>
      </c>
      <c r="P85" s="39">
        <f>VLOOKUP(G85,GDPpc_pop_area!A:G,7,0)</f>
        <v>14.917583127243462</v>
      </c>
      <c r="Q85" s="36">
        <v>-690018</v>
      </c>
      <c r="R85" s="36">
        <v>2</v>
      </c>
      <c r="S85" s="39">
        <f t="shared" si="25"/>
        <v>134218.360480173</v>
      </c>
      <c r="T85" s="39">
        <f>(S85*K85)/SUM(S$84:S$85)</f>
        <v>53629.90669856928</v>
      </c>
      <c r="U85" s="39"/>
      <c r="V85" s="40">
        <f t="shared" si="18"/>
        <v>111789678.59583336</v>
      </c>
      <c r="W85" s="19"/>
      <c r="X85" s="20">
        <f t="shared" si="19"/>
        <v>112905772.1628441</v>
      </c>
      <c r="Y85" s="20"/>
      <c r="Z85" s="19"/>
      <c r="AA85" s="20">
        <f t="shared" si="21"/>
        <v>39999566.021829</v>
      </c>
      <c r="AB85" s="20"/>
      <c r="AC85" s="19"/>
      <c r="AD85" s="20">
        <f t="shared" si="23"/>
        <v>91585707.36331853</v>
      </c>
      <c r="AE85" s="20"/>
    </row>
    <row r="86" spans="1:31" ht="13.5">
      <c r="A86" s="36">
        <f t="shared" si="13"/>
        <v>-690013</v>
      </c>
      <c r="B86" s="37">
        <v>-69</v>
      </c>
      <c r="C86" s="37">
        <v>-13</v>
      </c>
      <c r="D86" s="38">
        <v>0.619</v>
      </c>
      <c r="E86" s="38">
        <f>SUM(D86:D87)</f>
        <v>0.827</v>
      </c>
      <c r="F86" s="37">
        <v>20084</v>
      </c>
      <c r="G86" s="37" t="s">
        <v>20</v>
      </c>
      <c r="H86" s="37" t="s">
        <v>29</v>
      </c>
      <c r="I86" s="37">
        <f>VLOOKUP(A86,Area_Pop!A:E,4,0)</f>
        <v>2281</v>
      </c>
      <c r="J86" s="37"/>
      <c r="K86" s="39">
        <f t="shared" si="15"/>
        <v>2281.0496257563495</v>
      </c>
      <c r="L86" s="36">
        <f>VLOOKUP(A86,Area_Pop!A:E,5,0)</f>
        <v>9925</v>
      </c>
      <c r="M86" s="39">
        <v>4660.703</v>
      </c>
      <c r="N86" s="39">
        <f t="shared" si="16"/>
        <v>12071.22077</v>
      </c>
      <c r="O86" s="39">
        <f>VLOOKUP(G86,GDPpc_pop_area!A:C,3,0)</f>
        <v>2084.4652821075233</v>
      </c>
      <c r="P86" s="39">
        <f>VLOOKUP(G86,GDPpc_pop_area!A:G,7,0)</f>
        <v>14.917583127243462</v>
      </c>
      <c r="Q86" s="36">
        <v>-690013</v>
      </c>
      <c r="R86" s="36">
        <v>2</v>
      </c>
      <c r="S86" s="39">
        <f t="shared" si="25"/>
        <v>111465.45891666158</v>
      </c>
      <c r="T86" s="39">
        <f>(S86*K86)/SUM(S$86:S$87)</f>
        <v>2245.7143585940144</v>
      </c>
      <c r="U86" s="39">
        <f>T86+T87</f>
        <v>2281.0496257563495</v>
      </c>
      <c r="V86" s="40">
        <f t="shared" si="18"/>
        <v>4681113.614019588</v>
      </c>
      <c r="W86" s="19"/>
      <c r="X86" s="20">
        <f t="shared" si="19"/>
        <v>4727849.241643518</v>
      </c>
      <c r="Y86" s="20">
        <f>SUM(X86:X87)</f>
        <v>4824297.196720553</v>
      </c>
      <c r="Z86" s="19"/>
      <c r="AA86" s="20">
        <f t="shared" si="21"/>
        <v>1674953.496705357</v>
      </c>
      <c r="AB86" s="20">
        <f>SUM(AA86:AA87)</f>
        <v>1709122.488005554</v>
      </c>
      <c r="AC86" s="19"/>
      <c r="AD86" s="20">
        <f t="shared" si="23"/>
        <v>3835086.628507615</v>
      </c>
      <c r="AE86" s="20">
        <f>SUM(AD86:AD87)</f>
        <v>3913322.2582744933</v>
      </c>
    </row>
    <row r="87" spans="1:31" ht="13.5">
      <c r="A87" s="36">
        <f t="shared" si="13"/>
        <v>-690013</v>
      </c>
      <c r="B87" s="37">
        <v>-69</v>
      </c>
      <c r="C87" s="37">
        <v>-13</v>
      </c>
      <c r="D87" s="38">
        <v>0.208</v>
      </c>
      <c r="E87" s="38"/>
      <c r="F87" s="37">
        <v>20084</v>
      </c>
      <c r="G87" s="37" t="s">
        <v>19</v>
      </c>
      <c r="H87" s="37" t="s">
        <v>29</v>
      </c>
      <c r="I87" s="37">
        <f>VLOOKUP(A87,Area_Pop!A:E,4,0)</f>
        <v>2281</v>
      </c>
      <c r="J87" s="37"/>
      <c r="K87" s="39">
        <f t="shared" si="15"/>
        <v>2281.0496257563495</v>
      </c>
      <c r="L87" s="36">
        <f>VLOOKUP(A87,Area_Pop!A:E,5,0)</f>
        <v>9925</v>
      </c>
      <c r="M87" s="39">
        <v>4660.703</v>
      </c>
      <c r="N87" s="39">
        <f t="shared" si="16"/>
        <v>12071.22077</v>
      </c>
      <c r="O87" s="39">
        <f>VLOOKUP(G87,GDPpc_pop_area!A:C,3,0)</f>
        <v>2702.5280298535513</v>
      </c>
      <c r="P87" s="39">
        <f>VLOOKUP(G87,GDPpc_pop_area!A:G,7,0)</f>
        <v>0.6985212848115085</v>
      </c>
      <c r="Q87" s="36">
        <v>-690013</v>
      </c>
      <c r="R87" s="36">
        <v>2</v>
      </c>
      <c r="S87" s="39">
        <f t="shared" si="25"/>
        <v>1753.8569654327837</v>
      </c>
      <c r="T87" s="39">
        <f>(S87*K87)/SUM(S$86:S$87)</f>
        <v>35.33526716233514</v>
      </c>
      <c r="U87" s="39"/>
      <c r="V87" s="40">
        <f t="shared" si="18"/>
        <v>95494.54994857448</v>
      </c>
      <c r="W87" s="19"/>
      <c r="X87" s="20">
        <f t="shared" si="19"/>
        <v>96447.95507703473</v>
      </c>
      <c r="Y87" s="20"/>
      <c r="Z87" s="19"/>
      <c r="AA87" s="20">
        <f t="shared" si="21"/>
        <v>34168.99130019703</v>
      </c>
      <c r="AB87" s="20"/>
      <c r="AC87" s="19"/>
      <c r="AD87" s="20">
        <f t="shared" si="23"/>
        <v>78235.62976687837</v>
      </c>
      <c r="AE87" s="20"/>
    </row>
    <row r="88" spans="1:31" ht="13.5">
      <c r="A88" s="36">
        <f t="shared" si="13"/>
        <v>-690012</v>
      </c>
      <c r="B88" s="37">
        <v>-69</v>
      </c>
      <c r="C88" s="37">
        <v>-12</v>
      </c>
      <c r="D88" s="38">
        <v>0.005</v>
      </c>
      <c r="E88" s="38">
        <f>SUM(D88:D89)</f>
        <v>0.96</v>
      </c>
      <c r="F88" s="37">
        <v>20083</v>
      </c>
      <c r="G88" s="37" t="s">
        <v>20</v>
      </c>
      <c r="H88" s="37" t="s">
        <v>29</v>
      </c>
      <c r="I88" s="37">
        <f>VLOOKUP(A88,Area_Pop!A:E,4,0)</f>
        <v>8531</v>
      </c>
      <c r="J88" s="37"/>
      <c r="K88" s="39">
        <f t="shared" si="15"/>
        <v>8531.185601634115</v>
      </c>
      <c r="L88" s="36">
        <f>VLOOKUP(A88,Area_Pop!A:E,5,0)</f>
        <v>11604</v>
      </c>
      <c r="M88" s="39">
        <v>4678.023</v>
      </c>
      <c r="N88" s="39">
        <f t="shared" si="16"/>
        <v>12116.07957</v>
      </c>
      <c r="O88" s="39">
        <f>VLOOKUP(G88,GDPpc_pop_area!A:C,3,0)</f>
        <v>2084.4652821075233</v>
      </c>
      <c r="P88" s="39">
        <f>VLOOKUP(G88,GDPpc_pop_area!A:G,7,0)</f>
        <v>14.917583127243462</v>
      </c>
      <c r="Q88" s="36">
        <v>-690012</v>
      </c>
      <c r="R88" s="36">
        <v>2</v>
      </c>
      <c r="S88" s="39">
        <f t="shared" si="25"/>
        <v>903.7131208088562</v>
      </c>
      <c r="T88" s="39">
        <f>(S88*K88)/SUM(S$88:S$89)</f>
        <v>857.9535710230228</v>
      </c>
      <c r="U88" s="39">
        <f>T88+T89</f>
        <v>8531.185601634113</v>
      </c>
      <c r="V88" s="40">
        <f t="shared" si="18"/>
        <v>1788374.4324576624</v>
      </c>
      <c r="W88" s="19"/>
      <c r="X88" s="20">
        <f t="shared" si="19"/>
        <v>1806229.329479854</v>
      </c>
      <c r="Y88" s="20">
        <f>SUM(X88:X89)</f>
        <v>22750390.718838226</v>
      </c>
      <c r="Z88" s="19"/>
      <c r="AA88" s="20">
        <f t="shared" si="21"/>
        <v>639899.873417361</v>
      </c>
      <c r="AB88" s="20">
        <f>SUM(AA88:AA89)</f>
        <v>8059869.200204159</v>
      </c>
      <c r="AC88" s="19"/>
      <c r="AD88" s="20">
        <f t="shared" si="23"/>
        <v>1465157.9598799665</v>
      </c>
      <c r="AE88" s="20">
        <f>SUM(AD88:AD89)</f>
        <v>18454420.769307368</v>
      </c>
    </row>
    <row r="89" spans="1:31" ht="13.5">
      <c r="A89" s="36">
        <f t="shared" si="13"/>
        <v>-690012</v>
      </c>
      <c r="B89" s="37">
        <v>-69</v>
      </c>
      <c r="C89" s="37">
        <v>-12</v>
      </c>
      <c r="D89" s="38">
        <v>0.955</v>
      </c>
      <c r="E89" s="38"/>
      <c r="F89" s="37">
        <v>20083</v>
      </c>
      <c r="G89" s="37" t="s">
        <v>19</v>
      </c>
      <c r="H89" s="37" t="s">
        <v>29</v>
      </c>
      <c r="I89" s="37">
        <f>VLOOKUP(A89,Area_Pop!A:E,4,0)</f>
        <v>8531</v>
      </c>
      <c r="J89" s="37"/>
      <c r="K89" s="39">
        <f t="shared" si="15"/>
        <v>8531.185601634115</v>
      </c>
      <c r="L89" s="36">
        <f>VLOOKUP(A89,Area_Pop!A:E,5,0)</f>
        <v>11604</v>
      </c>
      <c r="M89" s="39">
        <v>4678.023</v>
      </c>
      <c r="N89" s="39">
        <f t="shared" si="16"/>
        <v>12116.07957</v>
      </c>
      <c r="O89" s="39">
        <f>VLOOKUP(G89,GDPpc_pop_area!A:C,3,0)</f>
        <v>2702.5280298535513</v>
      </c>
      <c r="P89" s="39">
        <f>VLOOKUP(G89,GDPpc_pop_area!A:G,7,0)</f>
        <v>0.6985212848115085</v>
      </c>
      <c r="Q89" s="36">
        <v>-690012</v>
      </c>
      <c r="R89" s="36">
        <v>2</v>
      </c>
      <c r="S89" s="39">
        <f t="shared" si="25"/>
        <v>8082.4891920497</v>
      </c>
      <c r="T89" s="39">
        <f>(S89*K89)/SUM(S$88:S$89)</f>
        <v>7673.232030611091</v>
      </c>
      <c r="U89" s="39"/>
      <c r="V89" s="40">
        <f t="shared" si="18"/>
        <v>20737124.642296556</v>
      </c>
      <c r="W89" s="19"/>
      <c r="X89" s="20">
        <f t="shared" si="19"/>
        <v>20944161.38935837</v>
      </c>
      <c r="Y89" s="20"/>
      <c r="Z89" s="19"/>
      <c r="AA89" s="20">
        <f t="shared" si="21"/>
        <v>7419969.326786798</v>
      </c>
      <c r="AB89" s="20"/>
      <c r="AC89" s="19"/>
      <c r="AD89" s="20">
        <f t="shared" si="23"/>
        <v>16989262.8094274</v>
      </c>
      <c r="AE89" s="20"/>
    </row>
    <row r="90" spans="1:31" ht="13.5">
      <c r="A90" s="36">
        <f t="shared" si="13"/>
        <v>-680020</v>
      </c>
      <c r="B90" s="37">
        <v>-68</v>
      </c>
      <c r="C90" s="37">
        <v>-20</v>
      </c>
      <c r="D90" s="38">
        <v>0.731</v>
      </c>
      <c r="E90" s="38">
        <f>SUM(D90:D91)</f>
        <v>1</v>
      </c>
      <c r="F90" s="37">
        <v>20271</v>
      </c>
      <c r="G90" s="37" t="s">
        <v>21</v>
      </c>
      <c r="H90" s="37" t="s">
        <v>29</v>
      </c>
      <c r="I90" s="37">
        <f>VLOOKUP(A90,Area_Pop!A:E,4,0)</f>
        <v>10131</v>
      </c>
      <c r="J90" s="37"/>
      <c r="K90" s="39">
        <f t="shared" si="15"/>
        <v>10131.220411458824</v>
      </c>
      <c r="L90" s="36">
        <f>VLOOKUP(A90,Area_Pop!A:E,5,0)</f>
        <v>8920</v>
      </c>
      <c r="M90" s="39">
        <v>4500.039</v>
      </c>
      <c r="N90" s="39">
        <f t="shared" si="16"/>
        <v>11655.101009999998</v>
      </c>
      <c r="O90" s="39">
        <f>VLOOKUP(G90,GDPpc_pop_area!A:C,3,0)</f>
        <v>2298.9652534765387</v>
      </c>
      <c r="P90" s="39">
        <f>VLOOKUP(G90,GDPpc_pop_area!A:G,7,0)</f>
        <v>6.865317280763001</v>
      </c>
      <c r="Q90" s="36">
        <v>-680020</v>
      </c>
      <c r="R90" s="36">
        <v>2</v>
      </c>
      <c r="S90" s="39">
        <f t="shared" si="25"/>
        <v>58491.671418656646</v>
      </c>
      <c r="T90" s="39">
        <f>(S90*K90)/SUM(S$90:S$91)</f>
        <v>7696.075735460784</v>
      </c>
      <c r="U90" s="39">
        <f>T90+T91</f>
        <v>10131.220411458824</v>
      </c>
      <c r="V90" s="40">
        <f t="shared" si="18"/>
        <v>17693010.70394824</v>
      </c>
      <c r="W90" s="19"/>
      <c r="X90" s="20">
        <f t="shared" si="19"/>
        <v>17869655.414584927</v>
      </c>
      <c r="Y90" s="20">
        <f>SUM(X90:X91)</f>
        <v>21146480.729835354</v>
      </c>
      <c r="Z90" s="19"/>
      <c r="AA90" s="20">
        <f t="shared" si="21"/>
        <v>6330752.164841477</v>
      </c>
      <c r="AB90" s="20">
        <f>SUM(AA90:AA91)</f>
        <v>7491645.784614215</v>
      </c>
      <c r="AC90" s="19"/>
      <c r="AD90" s="20">
        <f t="shared" si="23"/>
        <v>14495317.645257663</v>
      </c>
      <c r="AE90" s="20">
        <f>SUM(AD90:AD91)</f>
        <v>17153378.06727391</v>
      </c>
    </row>
    <row r="91" spans="1:31" ht="13.5">
      <c r="A91" s="36">
        <f t="shared" si="13"/>
        <v>-680020</v>
      </c>
      <c r="B91" s="37">
        <v>-68</v>
      </c>
      <c r="C91" s="37">
        <v>-20</v>
      </c>
      <c r="D91" s="38">
        <v>0.269</v>
      </c>
      <c r="E91" s="38"/>
      <c r="F91" s="37">
        <v>20271</v>
      </c>
      <c r="G91" s="37" t="s">
        <v>22</v>
      </c>
      <c r="H91" s="37" t="s">
        <v>29</v>
      </c>
      <c r="I91" s="37">
        <f>VLOOKUP(A91,Area_Pop!A:E,4,0)</f>
        <v>10131</v>
      </c>
      <c r="J91" s="37"/>
      <c r="K91" s="39">
        <f t="shared" si="15"/>
        <v>10131.220411458824</v>
      </c>
      <c r="L91" s="36">
        <f>VLOOKUP(A91,Area_Pop!A:E,5,0)</f>
        <v>8920</v>
      </c>
      <c r="M91" s="39">
        <v>4500.039</v>
      </c>
      <c r="N91" s="39">
        <f t="shared" si="16"/>
        <v>11655.101009999998</v>
      </c>
      <c r="O91" s="39">
        <f>VLOOKUP(G91,GDPpc_pop_area!A:C,3,0)</f>
        <v>1332.3369852593603</v>
      </c>
      <c r="P91" s="39">
        <f>VLOOKUP(G91,GDPpc_pop_area!A:G,7,0)</f>
        <v>5.903113663111383</v>
      </c>
      <c r="Q91" s="36">
        <v>-680020</v>
      </c>
      <c r="R91" s="36">
        <v>2</v>
      </c>
      <c r="S91" s="39">
        <f t="shared" si="25"/>
        <v>18507.57283859298</v>
      </c>
      <c r="T91" s="39">
        <f>(S91*K91)/SUM(S$90:S$91)</f>
        <v>2435.144675998041</v>
      </c>
      <c r="U91" s="39"/>
      <c r="V91" s="40">
        <f t="shared" si="18"/>
        <v>3244433.3162896116</v>
      </c>
      <c r="W91" s="19"/>
      <c r="X91" s="20">
        <f t="shared" si="19"/>
        <v>3276825.3152504275</v>
      </c>
      <c r="Y91" s="20"/>
      <c r="Z91" s="19"/>
      <c r="AA91" s="20">
        <f t="shared" si="21"/>
        <v>1160893.6197727376</v>
      </c>
      <c r="AB91" s="20"/>
      <c r="AC91" s="19"/>
      <c r="AD91" s="20">
        <f t="shared" si="23"/>
        <v>2658060.4220162467</v>
      </c>
      <c r="AE91" s="20"/>
    </row>
    <row r="92" spans="1:31" ht="13.5">
      <c r="A92" s="36">
        <f t="shared" si="13"/>
        <v>-680017</v>
      </c>
      <c r="B92" s="37">
        <v>-68</v>
      </c>
      <c r="C92" s="37">
        <v>-17</v>
      </c>
      <c r="D92" s="38">
        <v>0.001</v>
      </c>
      <c r="E92" s="38">
        <f>SUM(D92:D93)</f>
        <v>1</v>
      </c>
      <c r="F92" s="37">
        <v>20268</v>
      </c>
      <c r="G92" s="37" t="s">
        <v>24</v>
      </c>
      <c r="H92" s="37" t="s">
        <v>29</v>
      </c>
      <c r="I92" s="37">
        <f>VLOOKUP(A92,Area_Pop!A:E,4,0)</f>
        <v>461321</v>
      </c>
      <c r="J92" s="37"/>
      <c r="K92" s="39">
        <f t="shared" si="15"/>
        <v>461331.0365644651</v>
      </c>
      <c r="L92" s="36">
        <f>VLOOKUP(A92,Area_Pop!A:E,5,0)</f>
        <v>12096</v>
      </c>
      <c r="M92" s="39">
        <v>4577.27</v>
      </c>
      <c r="N92" s="39">
        <f t="shared" si="16"/>
        <v>11855.1293</v>
      </c>
      <c r="O92" s="39">
        <f>VLOOKUP(G92,GDPpc_pop_area!A:C,3,0)</f>
        <v>2310.2792106555394</v>
      </c>
      <c r="P92" s="39">
        <f>VLOOKUP(G92,GDPpc_pop_area!A:G,7,0)</f>
        <v>21.187627905945757</v>
      </c>
      <c r="Q92" s="36">
        <v>-680017</v>
      </c>
      <c r="R92" s="36">
        <v>2</v>
      </c>
      <c r="S92" s="39">
        <f t="shared" si="25"/>
        <v>251.1820683852752</v>
      </c>
      <c r="T92" s="39">
        <f>(S92*K92)/SUM(S$92:S$93)</f>
        <v>654.9588924203888</v>
      </c>
      <c r="U92" s="39">
        <f>T92+T93</f>
        <v>461331.0365644651</v>
      </c>
      <c r="V92" s="40">
        <f t="shared" si="18"/>
        <v>1513137.9129928022</v>
      </c>
      <c r="W92" s="19"/>
      <c r="X92" s="20">
        <f t="shared" si="19"/>
        <v>1528244.884512034</v>
      </c>
      <c r="Y92" s="20">
        <f>SUM(X92:X93)</f>
        <v>971378678.5027406</v>
      </c>
      <c r="Z92" s="19"/>
      <c r="AA92" s="20">
        <f t="shared" si="21"/>
        <v>541417.2454123509</v>
      </c>
      <c r="AB92" s="20">
        <f>SUM(AA92:AA93)</f>
        <v>344134093.7549869</v>
      </c>
      <c r="AC92" s="19"/>
      <c r="AD92" s="20">
        <f t="shared" si="23"/>
        <v>1239665.4846887318</v>
      </c>
      <c r="AE92" s="20">
        <f>SUM(AD92:AD93)</f>
        <v>787952658.9659706</v>
      </c>
    </row>
    <row r="93" spans="1:31" ht="13.5">
      <c r="A93" s="36">
        <f t="shared" si="13"/>
        <v>-680017</v>
      </c>
      <c r="B93" s="37">
        <v>-68</v>
      </c>
      <c r="C93" s="37">
        <v>-17</v>
      </c>
      <c r="D93" s="38">
        <v>0.999</v>
      </c>
      <c r="E93" s="38"/>
      <c r="F93" s="37">
        <v>20268</v>
      </c>
      <c r="G93" s="37" t="s">
        <v>20</v>
      </c>
      <c r="H93" s="37" t="s">
        <v>29</v>
      </c>
      <c r="I93" s="37">
        <f>VLOOKUP(A93,Area_Pop!A:E,4,0)</f>
        <v>461321</v>
      </c>
      <c r="J93" s="37"/>
      <c r="K93" s="39">
        <f t="shared" si="15"/>
        <v>461331.0365644651</v>
      </c>
      <c r="L93" s="36">
        <f>VLOOKUP(A93,Area_Pop!A:E,5,0)</f>
        <v>12096</v>
      </c>
      <c r="M93" s="39">
        <v>4577.27</v>
      </c>
      <c r="N93" s="39">
        <f t="shared" si="16"/>
        <v>11855.1293</v>
      </c>
      <c r="O93" s="39">
        <f>VLOOKUP(G93,GDPpc_pop_area!A:C,3,0)</f>
        <v>2084.4652821075233</v>
      </c>
      <c r="P93" s="39">
        <f>VLOOKUP(G93,GDPpc_pop_area!A:G,7,0)</f>
        <v>14.917583127243462</v>
      </c>
      <c r="Q93" s="36">
        <v>-680017</v>
      </c>
      <c r="R93" s="36">
        <v>2</v>
      </c>
      <c r="S93" s="39">
        <f t="shared" si="25"/>
        <v>176673.02694015263</v>
      </c>
      <c r="T93" s="39">
        <f>(S93*K93)/SUM(S$92:S$93)</f>
        <v>460676.0776720447</v>
      </c>
      <c r="U93" s="39"/>
      <c r="V93" s="40">
        <f t="shared" si="18"/>
        <v>960263290.2048459</v>
      </c>
      <c r="W93" s="19"/>
      <c r="X93" s="20">
        <f t="shared" si="19"/>
        <v>969850433.6182286</v>
      </c>
      <c r="Y93" s="20"/>
      <c r="Z93" s="19"/>
      <c r="AA93" s="20">
        <f t="shared" si="21"/>
        <v>343592676.50957453</v>
      </c>
      <c r="AB93" s="20"/>
      <c r="AC93" s="19"/>
      <c r="AD93" s="20">
        <f t="shared" si="23"/>
        <v>786712993.4812819</v>
      </c>
      <c r="AE93" s="20"/>
    </row>
    <row r="94" spans="1:31" ht="13.5">
      <c r="A94" s="36">
        <f t="shared" si="13"/>
        <v>-680016</v>
      </c>
      <c r="B94" s="37">
        <v>-68</v>
      </c>
      <c r="C94" s="37">
        <v>-16</v>
      </c>
      <c r="D94" s="38">
        <v>0.077</v>
      </c>
      <c r="E94" s="38">
        <f>SUM(D94:D95)</f>
        <v>1</v>
      </c>
      <c r="F94" s="37">
        <v>20267</v>
      </c>
      <c r="G94" s="37" t="s">
        <v>23</v>
      </c>
      <c r="H94" s="37" t="s">
        <v>29</v>
      </c>
      <c r="I94" s="37">
        <f>VLOOKUP(A94,Area_Pop!A:E,4,0)</f>
        <v>421308</v>
      </c>
      <c r="J94" s="37"/>
      <c r="K94" s="39">
        <f t="shared" si="15"/>
        <v>421317.1660360176</v>
      </c>
      <c r="L94" s="36">
        <f>VLOOKUP(A94,Area_Pop!A:E,5,0)</f>
        <v>12096</v>
      </c>
      <c r="M94" s="39">
        <v>4600.239</v>
      </c>
      <c r="N94" s="39">
        <f t="shared" si="16"/>
        <v>11914.619009999999</v>
      </c>
      <c r="O94" s="39">
        <f>VLOOKUP(G94,GDPpc_pop_area!A:C,3,0)</f>
        <v>2360.226399627931</v>
      </c>
      <c r="P94" s="39">
        <f>VLOOKUP(G94,GDPpc_pop_area!A:G,7,0)</f>
        <v>1.2944254673179207</v>
      </c>
      <c r="Q94" s="36">
        <v>-680016</v>
      </c>
      <c r="R94" s="36">
        <v>2</v>
      </c>
      <c r="S94" s="39">
        <f t="shared" si="25"/>
        <v>1187.5391435549357</v>
      </c>
      <c r="T94" s="39">
        <f>(S94*K94)/SUM(S$94:S$95)</f>
        <v>3027.9193712614397</v>
      </c>
      <c r="U94" s="39">
        <f>T94+T95</f>
        <v>421317.1660360176</v>
      </c>
      <c r="V94" s="40">
        <f t="shared" si="18"/>
        <v>7146575.235996057</v>
      </c>
      <c r="W94" s="19"/>
      <c r="X94" s="20">
        <f t="shared" si="19"/>
        <v>7217925.710809488</v>
      </c>
      <c r="Y94" s="20">
        <f>SUM(X94:X95)</f>
        <v>887832368.0879501</v>
      </c>
      <c r="Z94" s="19"/>
      <c r="AA94" s="20">
        <f t="shared" si="21"/>
        <v>2557122.5498884926</v>
      </c>
      <c r="AB94" s="20">
        <f>SUM(AA94:AA95)</f>
        <v>314535818.1726125</v>
      </c>
      <c r="AC94" s="19"/>
      <c r="AD94" s="20">
        <f t="shared" si="23"/>
        <v>5854960.461781572</v>
      </c>
      <c r="AE94" s="20">
        <f>SUM(AD94:AD95)</f>
        <v>720182448.5475166</v>
      </c>
    </row>
    <row r="95" spans="1:31" ht="13.5">
      <c r="A95" s="36">
        <f t="shared" si="13"/>
        <v>-680016</v>
      </c>
      <c r="B95" s="37">
        <v>-68</v>
      </c>
      <c r="C95" s="37">
        <v>-16</v>
      </c>
      <c r="D95" s="38">
        <v>0.923</v>
      </c>
      <c r="E95" s="38"/>
      <c r="F95" s="37">
        <v>20267</v>
      </c>
      <c r="G95" s="37" t="s">
        <v>20</v>
      </c>
      <c r="H95" s="37" t="s">
        <v>29</v>
      </c>
      <c r="I95" s="37">
        <f>VLOOKUP(A95,Area_Pop!A:E,4,0)</f>
        <v>421308</v>
      </c>
      <c r="J95" s="37"/>
      <c r="K95" s="39">
        <f t="shared" si="15"/>
        <v>421317.1660360176</v>
      </c>
      <c r="L95" s="36">
        <f>VLOOKUP(A95,Area_Pop!A:E,5,0)</f>
        <v>12096</v>
      </c>
      <c r="M95" s="39">
        <v>4600.239</v>
      </c>
      <c r="N95" s="39">
        <f t="shared" si="16"/>
        <v>11914.619009999999</v>
      </c>
      <c r="O95" s="39">
        <f>VLOOKUP(G95,GDPpc_pop_area!A:C,3,0)</f>
        <v>2084.4652821075233</v>
      </c>
      <c r="P95" s="39">
        <f>VLOOKUP(G95,GDPpc_pop_area!A:G,7,0)</f>
        <v>14.917583127243462</v>
      </c>
      <c r="Q95" s="36">
        <v>-680016</v>
      </c>
      <c r="R95" s="36">
        <v>2</v>
      </c>
      <c r="S95" s="39">
        <f t="shared" si="25"/>
        <v>164051.54590875472</v>
      </c>
      <c r="T95" s="39">
        <f>(S95*K95)/SUM(S$94:S$95)</f>
        <v>418289.24666475615</v>
      </c>
      <c r="U95" s="39"/>
      <c r="V95" s="40">
        <f t="shared" si="18"/>
        <v>871909412.5515944</v>
      </c>
      <c r="W95" s="19"/>
      <c r="X95" s="20">
        <f t="shared" si="19"/>
        <v>880614442.3771406</v>
      </c>
      <c r="Y95" s="20"/>
      <c r="Z95" s="19"/>
      <c r="AA95" s="20">
        <f t="shared" si="21"/>
        <v>311978695.622724</v>
      </c>
      <c r="AB95" s="20"/>
      <c r="AC95" s="19"/>
      <c r="AD95" s="20">
        <f t="shared" si="23"/>
        <v>714327488.085735</v>
      </c>
      <c r="AE95" s="20"/>
    </row>
    <row r="96" spans="1:31" ht="13.5">
      <c r="A96" s="36">
        <f t="shared" si="13"/>
        <v>-680015</v>
      </c>
      <c r="B96" s="37">
        <v>-68</v>
      </c>
      <c r="C96" s="37">
        <v>-15</v>
      </c>
      <c r="D96" s="38">
        <v>0.505</v>
      </c>
      <c r="E96" s="38">
        <f>SUM(D96:D97)</f>
        <v>1</v>
      </c>
      <c r="F96" s="37">
        <v>20266</v>
      </c>
      <c r="G96" s="37" t="s">
        <v>23</v>
      </c>
      <c r="H96" s="37" t="s">
        <v>29</v>
      </c>
      <c r="I96" s="37">
        <f>VLOOKUP(A96,Area_Pop!A:E,4,0)</f>
        <v>8003</v>
      </c>
      <c r="J96" s="37"/>
      <c r="K96" s="39">
        <f t="shared" si="15"/>
        <v>8003.174114391962</v>
      </c>
      <c r="L96" s="36">
        <f>VLOOKUP(A96,Area_Pop!A:E,5,0)</f>
        <v>12096</v>
      </c>
      <c r="M96" s="39">
        <v>4621.803</v>
      </c>
      <c r="N96" s="39">
        <f t="shared" si="16"/>
        <v>11970.46977</v>
      </c>
      <c r="O96" s="39">
        <f>VLOOKUP(G96,GDPpc_pop_area!A:C,3,0)</f>
        <v>2360.226399627931</v>
      </c>
      <c r="P96" s="39">
        <f>VLOOKUP(G96,GDPpc_pop_area!A:G,7,0)</f>
        <v>1.2944254673179207</v>
      </c>
      <c r="Q96" s="36">
        <v>-680015</v>
      </c>
      <c r="R96" s="36">
        <v>2</v>
      </c>
      <c r="S96" s="39">
        <f t="shared" si="25"/>
        <v>7824.914867653883</v>
      </c>
      <c r="T96" s="39">
        <f>(S96*K96)/SUM(S$96:S$97)</f>
        <v>650.8616974027524</v>
      </c>
      <c r="U96" s="39">
        <f>T96+T97</f>
        <v>8003.174114391962</v>
      </c>
      <c r="V96" s="40">
        <f t="shared" si="18"/>
        <v>1536180.9607166222</v>
      </c>
      <c r="W96" s="19"/>
      <c r="X96" s="20">
        <f t="shared" si="19"/>
        <v>1551517.991018131</v>
      </c>
      <c r="Y96" s="20">
        <f>SUM(X96:X97)</f>
        <v>17030167.157580618</v>
      </c>
      <c r="Z96" s="19"/>
      <c r="AA96" s="20">
        <f t="shared" si="21"/>
        <v>549662.2991628449</v>
      </c>
      <c r="AB96" s="20">
        <f>SUM(AA96:AA97)</f>
        <v>6033343.402496159</v>
      </c>
      <c r="AC96" s="19"/>
      <c r="AD96" s="20">
        <f t="shared" si="23"/>
        <v>1258543.9165091042</v>
      </c>
      <c r="AE96" s="20">
        <f>SUM(AD96:AD97)</f>
        <v>13814350.4602492</v>
      </c>
    </row>
    <row r="97" spans="1:31" ht="13.5">
      <c r="A97" s="36">
        <f t="shared" si="13"/>
        <v>-680015</v>
      </c>
      <c r="B97" s="37">
        <v>-68</v>
      </c>
      <c r="C97" s="37">
        <v>-15</v>
      </c>
      <c r="D97" s="38">
        <v>0.495</v>
      </c>
      <c r="E97" s="38"/>
      <c r="F97" s="37">
        <v>20266</v>
      </c>
      <c r="G97" s="37" t="s">
        <v>20</v>
      </c>
      <c r="H97" s="37" t="s">
        <v>29</v>
      </c>
      <c r="I97" s="37">
        <f>VLOOKUP(A97,Area_Pop!A:E,4,0)</f>
        <v>8003</v>
      </c>
      <c r="J97" s="37"/>
      <c r="K97" s="39">
        <f t="shared" si="15"/>
        <v>8003.174114391962</v>
      </c>
      <c r="L97" s="36">
        <f>VLOOKUP(A97,Area_Pop!A:E,5,0)</f>
        <v>12096</v>
      </c>
      <c r="M97" s="39">
        <v>4621.803</v>
      </c>
      <c r="N97" s="39">
        <f t="shared" si="16"/>
        <v>11970.46977</v>
      </c>
      <c r="O97" s="39">
        <f>VLOOKUP(G97,GDPpc_pop_area!A:C,3,0)</f>
        <v>2084.4652821075233</v>
      </c>
      <c r="P97" s="39">
        <f>VLOOKUP(G97,GDPpc_pop_area!A:G,7,0)</f>
        <v>14.917583127243462</v>
      </c>
      <c r="Q97" s="36">
        <v>-680015</v>
      </c>
      <c r="R97" s="36">
        <v>2</v>
      </c>
      <c r="S97" s="39">
        <f t="shared" si="25"/>
        <v>88392.3865437343</v>
      </c>
      <c r="T97" s="39">
        <f>(S97*K97)/SUM(S$96:S$97)</f>
        <v>7352.312416989209</v>
      </c>
      <c r="U97" s="39"/>
      <c r="V97" s="40">
        <f t="shared" si="18"/>
        <v>15325639.976422058</v>
      </c>
      <c r="W97" s="19"/>
      <c r="X97" s="20">
        <f t="shared" si="19"/>
        <v>15478649.166562488</v>
      </c>
      <c r="Y97" s="20"/>
      <c r="Z97" s="19"/>
      <c r="AA97" s="20">
        <f t="shared" si="21"/>
        <v>5483681.103333314</v>
      </c>
      <c r="AB97" s="20"/>
      <c r="AC97" s="19"/>
      <c r="AD97" s="20">
        <f t="shared" si="23"/>
        <v>12555806.543740096</v>
      </c>
      <c r="AE97" s="20"/>
    </row>
    <row r="98" spans="1:31" ht="13.5">
      <c r="A98" s="36">
        <f aca="true" t="shared" si="26" ref="A98:A129">(B98*10000)+C98</f>
        <v>-680014</v>
      </c>
      <c r="B98" s="37">
        <v>-68</v>
      </c>
      <c r="C98" s="37">
        <v>-14</v>
      </c>
      <c r="D98" s="38">
        <v>0.361</v>
      </c>
      <c r="E98" s="38">
        <f>SUM(D98:D99)</f>
        <v>1</v>
      </c>
      <c r="F98" s="37">
        <v>20265</v>
      </c>
      <c r="G98" s="37" t="s">
        <v>23</v>
      </c>
      <c r="H98" s="37" t="s">
        <v>29</v>
      </c>
      <c r="I98" s="37">
        <f>VLOOKUP(A98,Area_Pop!A:E,4,0)</f>
        <v>4572</v>
      </c>
      <c r="J98" s="37"/>
      <c r="K98" s="39">
        <f t="shared" si="15"/>
        <v>4572.099469074104</v>
      </c>
      <c r="L98" s="36">
        <f>VLOOKUP(A98,Area_Pop!A:E,5,0)</f>
        <v>12096</v>
      </c>
      <c r="M98" s="39">
        <v>4641.958</v>
      </c>
      <c r="N98" s="39">
        <f t="shared" si="16"/>
        <v>12022.671219999998</v>
      </c>
      <c r="O98" s="39">
        <f>VLOOKUP(G98,GDPpc_pop_area!A:C,3,0)</f>
        <v>2360.226399627931</v>
      </c>
      <c r="P98" s="39">
        <f>VLOOKUP(G98,GDPpc_pop_area!A:G,7,0)</f>
        <v>1.2944254673179207</v>
      </c>
      <c r="Q98" s="36">
        <v>-680014</v>
      </c>
      <c r="R98" s="36">
        <v>2</v>
      </c>
      <c r="S98" s="39">
        <f t="shared" si="25"/>
        <v>5618.045104261315</v>
      </c>
      <c r="T98" s="39">
        <f>(S98*K98)/SUM(S$98:S$99)</f>
        <v>213.65658623043782</v>
      </c>
      <c r="U98" s="39">
        <f>T98+T99</f>
        <v>4572.099469074104</v>
      </c>
      <c r="V98" s="40">
        <f t="shared" si="18"/>
        <v>504277.91527546087</v>
      </c>
      <c r="W98" s="19"/>
      <c r="X98" s="20">
        <f t="shared" si="19"/>
        <v>509312.5601934355</v>
      </c>
      <c r="Y98" s="20">
        <f>SUM(X98:X99)</f>
        <v>9685039.116664292</v>
      </c>
      <c r="Z98" s="19"/>
      <c r="AA98" s="20">
        <f t="shared" si="21"/>
        <v>180436.13702779624</v>
      </c>
      <c r="AB98" s="20">
        <f>SUM(AA98:AA99)</f>
        <v>3431156.3895268897</v>
      </c>
      <c r="AC98" s="19"/>
      <c r="AD98" s="20">
        <f t="shared" si="23"/>
        <v>413138.7634200077</v>
      </c>
      <c r="AE98" s="20">
        <f>SUM(AD98:AD99)</f>
        <v>7856207.360787293</v>
      </c>
    </row>
    <row r="99" spans="1:31" ht="13.5">
      <c r="A99" s="36">
        <f t="shared" si="26"/>
        <v>-680014</v>
      </c>
      <c r="B99" s="37">
        <v>-68</v>
      </c>
      <c r="C99" s="37">
        <v>-14</v>
      </c>
      <c r="D99" s="38">
        <v>0.639</v>
      </c>
      <c r="E99" s="38"/>
      <c r="F99" s="37">
        <v>20265</v>
      </c>
      <c r="G99" s="37" t="s">
        <v>20</v>
      </c>
      <c r="H99" s="37" t="s">
        <v>29</v>
      </c>
      <c r="I99" s="37">
        <f>VLOOKUP(A99,Area_Pop!A:E,4,0)</f>
        <v>4572</v>
      </c>
      <c r="J99" s="37"/>
      <c r="K99" s="39">
        <f t="shared" si="15"/>
        <v>4572.099469074104</v>
      </c>
      <c r="L99" s="36">
        <f>VLOOKUP(A99,Area_Pop!A:E,5,0)</f>
        <v>12096</v>
      </c>
      <c r="M99" s="39">
        <v>4641.958</v>
      </c>
      <c r="N99" s="39">
        <f t="shared" si="16"/>
        <v>12022.671219999998</v>
      </c>
      <c r="O99" s="39">
        <f>VLOOKUP(G99,GDPpc_pop_area!A:C,3,0)</f>
        <v>2084.4652821075233</v>
      </c>
      <c r="P99" s="39">
        <f>VLOOKUP(G99,GDPpc_pop_area!A:G,7,0)</f>
        <v>14.917583127243462</v>
      </c>
      <c r="Q99" s="36">
        <v>-680014</v>
      </c>
      <c r="R99" s="36">
        <v>2</v>
      </c>
      <c r="S99" s="39">
        <f t="shared" si="25"/>
        <v>114604.13709761936</v>
      </c>
      <c r="T99" s="39">
        <f>(S99*K99)/SUM(S$98:S$99)</f>
        <v>4358.442882843666</v>
      </c>
      <c r="U99" s="39"/>
      <c r="V99" s="40">
        <f t="shared" si="18"/>
        <v>9085022.873336248</v>
      </c>
      <c r="W99" s="19"/>
      <c r="X99" s="20">
        <f t="shared" si="19"/>
        <v>9175726.556470856</v>
      </c>
      <c r="Y99" s="20"/>
      <c r="Z99" s="19"/>
      <c r="AA99" s="20">
        <f t="shared" si="21"/>
        <v>3250720.2524990933</v>
      </c>
      <c r="AB99" s="20"/>
      <c r="AC99" s="19"/>
      <c r="AD99" s="20">
        <f t="shared" si="23"/>
        <v>7443068.597367285</v>
      </c>
      <c r="AE99" s="20"/>
    </row>
    <row r="100" spans="1:31" ht="13.5">
      <c r="A100" s="36">
        <f t="shared" si="26"/>
        <v>-680012</v>
      </c>
      <c r="B100" s="37">
        <v>-68</v>
      </c>
      <c r="C100" s="37">
        <v>-12</v>
      </c>
      <c r="D100" s="38">
        <v>0.013</v>
      </c>
      <c r="E100" s="38">
        <f>SUM(D100:D101)</f>
        <v>1</v>
      </c>
      <c r="F100" s="37">
        <v>20263</v>
      </c>
      <c r="G100" s="37" t="s">
        <v>20</v>
      </c>
      <c r="H100" s="37" t="s">
        <v>29</v>
      </c>
      <c r="I100" s="37">
        <f>VLOOKUP(A100,Area_Pop!A:E,4,0)</f>
        <v>7254</v>
      </c>
      <c r="J100" s="37"/>
      <c r="K100" s="39">
        <f t="shared" si="15"/>
        <v>7254.15781904277</v>
      </c>
      <c r="L100" s="36">
        <f>VLOOKUP(A100,Area_Pop!A:E,5,0)</f>
        <v>12096</v>
      </c>
      <c r="M100" s="39">
        <v>4678.023</v>
      </c>
      <c r="N100" s="39">
        <f t="shared" si="16"/>
        <v>12116.07957</v>
      </c>
      <c r="O100" s="39">
        <f>VLOOKUP(G100,GDPpc_pop_area!A:C,3,0)</f>
        <v>2084.4652821075233</v>
      </c>
      <c r="P100" s="39">
        <f>VLOOKUP(G100,GDPpc_pop_area!A:G,7,0)</f>
        <v>14.917583127243462</v>
      </c>
      <c r="Q100" s="36">
        <v>-680012</v>
      </c>
      <c r="R100" s="36">
        <v>2</v>
      </c>
      <c r="S100" s="39">
        <f t="shared" si="25"/>
        <v>2349.654114103026</v>
      </c>
      <c r="T100" s="39">
        <f>(S100*K100)/SUM(S$100:S$101)</f>
        <v>1592.5263262924848</v>
      </c>
      <c r="U100" s="39">
        <f>T100+T101</f>
        <v>7254.15781904277</v>
      </c>
      <c r="V100" s="40">
        <f t="shared" si="18"/>
        <v>3319565.837998922</v>
      </c>
      <c r="W100" s="19"/>
      <c r="X100" s="20">
        <f t="shared" si="19"/>
        <v>3352707.9502546894</v>
      </c>
      <c r="Y100" s="20">
        <f>SUM(X100:X101)</f>
        <v>18806186.12453485</v>
      </c>
      <c r="Z100" s="19"/>
      <c r="AA100" s="20">
        <f t="shared" si="21"/>
        <v>1187776.8553294244</v>
      </c>
      <c r="AB100" s="20">
        <f>SUM(AA100:AA101)</f>
        <v>6662540.533553774</v>
      </c>
      <c r="AC100" s="19"/>
      <c r="AD100" s="20">
        <f t="shared" si="23"/>
        <v>2719614.0934568373</v>
      </c>
      <c r="AE100" s="20">
        <f>SUM(AD100:AD101)</f>
        <v>15255002.698511843</v>
      </c>
    </row>
    <row r="101" spans="1:31" ht="13.5">
      <c r="A101" s="36">
        <f t="shared" si="26"/>
        <v>-680012</v>
      </c>
      <c r="B101" s="37">
        <v>-68</v>
      </c>
      <c r="C101" s="37">
        <v>-12</v>
      </c>
      <c r="D101" s="38">
        <v>0.987</v>
      </c>
      <c r="E101" s="38"/>
      <c r="F101" s="37">
        <v>20263</v>
      </c>
      <c r="G101" s="37" t="s">
        <v>19</v>
      </c>
      <c r="H101" s="37" t="s">
        <v>29</v>
      </c>
      <c r="I101" s="37">
        <f>VLOOKUP(A101,Area_Pop!A:E,4,0)</f>
        <v>7254</v>
      </c>
      <c r="J101" s="37"/>
      <c r="K101" s="39">
        <f t="shared" si="15"/>
        <v>7254.15781904277</v>
      </c>
      <c r="L101" s="36">
        <f>VLOOKUP(A101,Area_Pop!A:E,5,0)</f>
        <v>12096</v>
      </c>
      <c r="M101" s="39">
        <v>4678.023</v>
      </c>
      <c r="N101" s="39">
        <f t="shared" si="16"/>
        <v>12116.07957</v>
      </c>
      <c r="O101" s="39">
        <f>VLOOKUP(G101,GDPpc_pop_area!A:C,3,0)</f>
        <v>2702.5280298535513</v>
      </c>
      <c r="P101" s="39">
        <f>VLOOKUP(G101,GDPpc_pop_area!A:G,7,0)</f>
        <v>0.6985212848115085</v>
      </c>
      <c r="Q101" s="36">
        <v>-680012</v>
      </c>
      <c r="R101" s="36">
        <v>2</v>
      </c>
      <c r="S101" s="39">
        <f t="shared" si="25"/>
        <v>8353.316055029376</v>
      </c>
      <c r="T101" s="39">
        <f>(S101*K101)/SUM(S$100:S$101)</f>
        <v>5661.631492750285</v>
      </c>
      <c r="U101" s="39"/>
      <c r="V101" s="40">
        <f t="shared" si="18"/>
        <v>15300717.803859249</v>
      </c>
      <c r="W101" s="19"/>
      <c r="X101" s="20">
        <f t="shared" si="19"/>
        <v>15453478.174280161</v>
      </c>
      <c r="Y101" s="20"/>
      <c r="Z101" s="19"/>
      <c r="AA101" s="20">
        <f t="shared" si="21"/>
        <v>5474763.678224349</v>
      </c>
      <c r="AB101" s="20"/>
      <c r="AC101" s="19"/>
      <c r="AD101" s="20">
        <f t="shared" si="23"/>
        <v>12535388.605055006</v>
      </c>
      <c r="AE101" s="20"/>
    </row>
    <row r="102" spans="1:31" ht="13.5">
      <c r="A102" s="36">
        <f t="shared" si="26"/>
        <v>-670020</v>
      </c>
      <c r="B102" s="37">
        <v>-67</v>
      </c>
      <c r="C102" s="37">
        <v>-20</v>
      </c>
      <c r="D102" s="38">
        <v>0.309</v>
      </c>
      <c r="E102" s="38">
        <f>SUM(D102:D103)</f>
        <v>1</v>
      </c>
      <c r="F102" s="37">
        <v>20451</v>
      </c>
      <c r="G102" s="37" t="s">
        <v>21</v>
      </c>
      <c r="H102" s="37" t="s">
        <v>29</v>
      </c>
      <c r="I102" s="37">
        <f>VLOOKUP(A102,Area_Pop!A:E,4,0)</f>
        <v>101293</v>
      </c>
      <c r="J102" s="37"/>
      <c r="K102" s="39">
        <f t="shared" si="15"/>
        <v>101295.20374473385</v>
      </c>
      <c r="L102" s="36">
        <f>VLOOKUP(A102,Area_Pop!A:E,5,0)</f>
        <v>11314</v>
      </c>
      <c r="M102" s="39">
        <v>4500.039</v>
      </c>
      <c r="N102" s="39">
        <f t="shared" si="16"/>
        <v>11655.101009999998</v>
      </c>
      <c r="O102" s="39">
        <f>VLOOKUP(G102,GDPpc_pop_area!A:C,3,0)</f>
        <v>2298.9652534765387</v>
      </c>
      <c r="P102" s="39">
        <f>VLOOKUP(G102,GDPpc_pop_area!A:G,7,0)</f>
        <v>6.865317280763001</v>
      </c>
      <c r="Q102" s="36">
        <v>-670020</v>
      </c>
      <c r="R102" s="36">
        <v>2</v>
      </c>
      <c r="S102" s="39">
        <f t="shared" si="25"/>
        <v>24724.933609254313</v>
      </c>
      <c r="T102" s="39">
        <f>(S102*K102)/SUM(S$102:S$103)</f>
        <v>34656.5913125422</v>
      </c>
      <c r="U102" s="39">
        <f>T102+T103</f>
        <v>101295.20374473385</v>
      </c>
      <c r="V102" s="40">
        <f t="shared" si="18"/>
        <v>79674299.23147139</v>
      </c>
      <c r="W102" s="19"/>
      <c r="X102" s="20">
        <f t="shared" si="19"/>
        <v>80469757.04068321</v>
      </c>
      <c r="Y102" s="20">
        <f>SUM(X102:X103)</f>
        <v>170141263.76603687</v>
      </c>
      <c r="Z102" s="19"/>
      <c r="AA102" s="20">
        <f t="shared" si="21"/>
        <v>28508333.08032235</v>
      </c>
      <c r="AB102" s="20">
        <f>SUM(AA102:AA103)</f>
        <v>60276605.72775078</v>
      </c>
      <c r="AC102" s="19"/>
      <c r="AD102" s="20">
        <f t="shared" si="23"/>
        <v>65274604.46659688</v>
      </c>
      <c r="AE102" s="20">
        <f>SUM(AD102:AD103)</f>
        <v>138013386.6958261</v>
      </c>
    </row>
    <row r="103" spans="1:31" ht="13.5">
      <c r="A103" s="36">
        <f t="shared" si="26"/>
        <v>-670020</v>
      </c>
      <c r="B103" s="37">
        <v>-67</v>
      </c>
      <c r="C103" s="37">
        <v>-20</v>
      </c>
      <c r="D103" s="38">
        <v>0.691</v>
      </c>
      <c r="E103" s="38"/>
      <c r="F103" s="37">
        <v>20451</v>
      </c>
      <c r="G103" s="37" t="s">
        <v>22</v>
      </c>
      <c r="H103" s="37" t="s">
        <v>29</v>
      </c>
      <c r="I103" s="37">
        <f>VLOOKUP(A103,Area_Pop!A:E,4,0)</f>
        <v>101293</v>
      </c>
      <c r="J103" s="37"/>
      <c r="K103" s="39">
        <f t="shared" si="15"/>
        <v>101295.20374473385</v>
      </c>
      <c r="L103" s="36">
        <f>VLOOKUP(A103,Area_Pop!A:E,5,0)</f>
        <v>11314</v>
      </c>
      <c r="M103" s="39">
        <v>4500.039</v>
      </c>
      <c r="N103" s="39">
        <f t="shared" si="16"/>
        <v>11655.101009999998</v>
      </c>
      <c r="O103" s="39">
        <f>VLOOKUP(G103,GDPpc_pop_area!A:C,3,0)</f>
        <v>1332.3369852593603</v>
      </c>
      <c r="P103" s="39">
        <f>VLOOKUP(G103,GDPpc_pop_area!A:G,7,0)</f>
        <v>5.903113663111383</v>
      </c>
      <c r="Q103" s="36">
        <v>-670020</v>
      </c>
      <c r="R103" s="36">
        <v>2</v>
      </c>
      <c r="S103" s="39">
        <f t="shared" si="25"/>
        <v>47541.75773779832</v>
      </c>
      <c r="T103" s="39">
        <f>(S103*K103)/SUM(S$102:S$103)</f>
        <v>66638.61243219164</v>
      </c>
      <c r="U103" s="39"/>
      <c r="V103" s="40">
        <f t="shared" si="18"/>
        <v>88785087.98977314</v>
      </c>
      <c r="W103" s="19"/>
      <c r="X103" s="20">
        <f t="shared" si="19"/>
        <v>89671506.72535364</v>
      </c>
      <c r="Y103" s="20"/>
      <c r="Z103" s="19"/>
      <c r="AA103" s="20">
        <f t="shared" si="21"/>
        <v>31768272.647428427</v>
      </c>
      <c r="AB103" s="20"/>
      <c r="AC103" s="19"/>
      <c r="AD103" s="20">
        <f t="shared" si="23"/>
        <v>72738782.22922923</v>
      </c>
      <c r="AE103" s="20"/>
    </row>
    <row r="104" spans="1:31" ht="13.5">
      <c r="A104" s="36">
        <f t="shared" si="26"/>
        <v>-670019</v>
      </c>
      <c r="B104" s="37">
        <v>-67</v>
      </c>
      <c r="C104" s="37">
        <v>-19</v>
      </c>
      <c r="D104" s="38">
        <v>0.457</v>
      </c>
      <c r="E104" s="38">
        <f>SUM(D104:D105)</f>
        <v>1.004</v>
      </c>
      <c r="F104" s="37">
        <v>20450</v>
      </c>
      <c r="G104" s="37" t="s">
        <v>21</v>
      </c>
      <c r="H104" s="37" t="s">
        <v>29</v>
      </c>
      <c r="I104" s="37">
        <f>VLOOKUP(A104,Area_Pop!A:E,4,0)</f>
        <v>204130</v>
      </c>
      <c r="J104" s="37"/>
      <c r="K104" s="39">
        <f t="shared" si="15"/>
        <v>204134.44108094854</v>
      </c>
      <c r="L104" s="36">
        <f>VLOOKUP(A104,Area_Pop!A:E,5,0)</f>
        <v>11314</v>
      </c>
      <c r="M104" s="39">
        <v>4527.166</v>
      </c>
      <c r="N104" s="39">
        <f t="shared" si="16"/>
        <v>11725.35994</v>
      </c>
      <c r="O104" s="39">
        <f>VLOOKUP(G104,GDPpc_pop_area!A:C,3,0)</f>
        <v>2298.9652534765387</v>
      </c>
      <c r="P104" s="39">
        <f>VLOOKUP(G104,GDPpc_pop_area!A:G,7,0)</f>
        <v>6.865317280763001</v>
      </c>
      <c r="Q104" s="36">
        <v>-670019</v>
      </c>
      <c r="R104" s="36">
        <v>2</v>
      </c>
      <c r="S104" s="39">
        <f t="shared" si="25"/>
        <v>36787.730512196445</v>
      </c>
      <c r="T104" s="39">
        <f>(S104*K104)/SUM(S$104:S$105)</f>
        <v>100599.43651739036</v>
      </c>
      <c r="U104" s="39">
        <f>T104+T105</f>
        <v>204134.4410809485</v>
      </c>
      <c r="V104" s="40">
        <f t="shared" si="18"/>
        <v>231274609.0727993</v>
      </c>
      <c r="W104" s="19"/>
      <c r="X104" s="20">
        <f t="shared" si="19"/>
        <v>233583624.59767887</v>
      </c>
      <c r="Y104" s="20">
        <f>SUM(X104:X105)</f>
        <v>372904350.51281905</v>
      </c>
      <c r="Z104" s="19"/>
      <c r="AA104" s="20">
        <f t="shared" si="21"/>
        <v>82752577.08026838</v>
      </c>
      <c r="AB104" s="20">
        <f>SUM(AA104:AA105)</f>
        <v>132110271.26807466</v>
      </c>
      <c r="AC104" s="19"/>
      <c r="AD104" s="20">
        <f t="shared" si="23"/>
        <v>189475888.41083553</v>
      </c>
      <c r="AE104" s="20">
        <f>SUM(AD104:AD105)</f>
        <v>302488597.9373749</v>
      </c>
    </row>
    <row r="105" spans="1:31" ht="13.5">
      <c r="A105" s="36">
        <f t="shared" si="26"/>
        <v>-670019</v>
      </c>
      <c r="B105" s="37">
        <v>-67</v>
      </c>
      <c r="C105" s="37">
        <v>-19</v>
      </c>
      <c r="D105" s="38">
        <v>0.547</v>
      </c>
      <c r="E105" s="38"/>
      <c r="F105" s="37">
        <v>20450</v>
      </c>
      <c r="G105" s="37" t="s">
        <v>22</v>
      </c>
      <c r="H105" s="37" t="s">
        <v>29</v>
      </c>
      <c r="I105" s="37">
        <f>VLOOKUP(A105,Area_Pop!A:E,4,0)</f>
        <v>204130</v>
      </c>
      <c r="J105" s="37"/>
      <c r="K105" s="39">
        <f t="shared" si="15"/>
        <v>204134.44108094854</v>
      </c>
      <c r="L105" s="36">
        <f>VLOOKUP(A105,Area_Pop!A:E,5,0)</f>
        <v>11314</v>
      </c>
      <c r="M105" s="39">
        <v>4527.166</v>
      </c>
      <c r="N105" s="39">
        <f t="shared" si="16"/>
        <v>11725.35994</v>
      </c>
      <c r="O105" s="39">
        <f>VLOOKUP(G105,GDPpc_pop_area!A:C,3,0)</f>
        <v>1332.3369852593603</v>
      </c>
      <c r="P105" s="39">
        <f>VLOOKUP(G105,GDPpc_pop_area!A:G,7,0)</f>
        <v>5.903113663111383</v>
      </c>
      <c r="Q105" s="36">
        <v>-670019</v>
      </c>
      <c r="R105" s="36">
        <v>2</v>
      </c>
      <c r="S105" s="39">
        <f t="shared" si="25"/>
        <v>37861.22445929194</v>
      </c>
      <c r="T105" s="39">
        <f>(S105*K105)/SUM(S$104:S$105)</f>
        <v>103535.00456355815</v>
      </c>
      <c r="U105" s="39"/>
      <c r="V105" s="40">
        <f t="shared" si="18"/>
        <v>137943515.84902516</v>
      </c>
      <c r="W105" s="19"/>
      <c r="X105" s="20">
        <f t="shared" si="19"/>
        <v>139320725.91514015</v>
      </c>
      <c r="Y105" s="20"/>
      <c r="Z105" s="19"/>
      <c r="AA105" s="20">
        <f t="shared" si="21"/>
        <v>49357694.187806286</v>
      </c>
      <c r="AB105" s="20"/>
      <c r="AC105" s="19"/>
      <c r="AD105" s="20">
        <f t="shared" si="23"/>
        <v>113012709.52653936</v>
      </c>
      <c r="AE105" s="20"/>
    </row>
    <row r="106" spans="1:31" ht="13.5">
      <c r="A106" s="36">
        <f t="shared" si="26"/>
        <v>-670012</v>
      </c>
      <c r="B106" s="37">
        <v>-67</v>
      </c>
      <c r="C106" s="37">
        <v>-12</v>
      </c>
      <c r="D106" s="38">
        <v>0.57</v>
      </c>
      <c r="E106" s="38">
        <f>SUM(D106:D107)</f>
        <v>1</v>
      </c>
      <c r="F106" s="37">
        <v>20443</v>
      </c>
      <c r="G106" s="37" t="s">
        <v>23</v>
      </c>
      <c r="H106" s="37" t="s">
        <v>29</v>
      </c>
      <c r="I106" s="37">
        <f>VLOOKUP(A106,Area_Pop!A:E,4,0)</f>
        <v>31171</v>
      </c>
      <c r="J106" s="37"/>
      <c r="K106" s="39">
        <f t="shared" si="15"/>
        <v>31171.678160653733</v>
      </c>
      <c r="L106" s="36">
        <f>VLOOKUP(A106,Area_Pop!A:E,5,0)</f>
        <v>12096</v>
      </c>
      <c r="M106" s="39">
        <v>4678.023</v>
      </c>
      <c r="N106" s="39">
        <f t="shared" si="16"/>
        <v>12116.07957</v>
      </c>
      <c r="O106" s="39">
        <f>VLOOKUP(G106,GDPpc_pop_area!A:C,3,0)</f>
        <v>2360.226399627931</v>
      </c>
      <c r="P106" s="39">
        <f>VLOOKUP(G106,GDPpc_pop_area!A:G,7,0)</f>
        <v>1.2944254673179207</v>
      </c>
      <c r="Q106" s="36">
        <v>-670012</v>
      </c>
      <c r="R106" s="36">
        <v>2</v>
      </c>
      <c r="S106" s="39">
        <f t="shared" si="25"/>
        <v>8939.516316891266</v>
      </c>
      <c r="T106" s="39">
        <f>(S106*K106)/SUM(S$106:S$107)</f>
        <v>22153.2087728513</v>
      </c>
      <c r="U106" s="39">
        <f>T106+T107</f>
        <v>31171.678160653733</v>
      </c>
      <c r="V106" s="40">
        <f t="shared" si="18"/>
        <v>52286588.182152726</v>
      </c>
      <c r="W106" s="19"/>
      <c r="X106" s="20">
        <f t="shared" si="19"/>
        <v>52808610.65725103</v>
      </c>
      <c r="Y106" s="20">
        <f>SUM(X106:X107)</f>
        <v>77424610.48491159</v>
      </c>
      <c r="Z106" s="19"/>
      <c r="AA106" s="20">
        <f t="shared" si="21"/>
        <v>18708711.415207114</v>
      </c>
      <c r="AB106" s="20">
        <f>SUM(AA106:AA107)</f>
        <v>27429517.193672616</v>
      </c>
      <c r="AC106" s="19"/>
      <c r="AD106" s="20">
        <f t="shared" si="23"/>
        <v>42836728.9755807</v>
      </c>
      <c r="AE106" s="20">
        <f>SUM(AD106:AD107)</f>
        <v>62804474.76469758</v>
      </c>
    </row>
    <row r="107" spans="1:31" ht="13.5">
      <c r="A107" s="36">
        <f t="shared" si="26"/>
        <v>-670012</v>
      </c>
      <c r="B107" s="37">
        <v>-67</v>
      </c>
      <c r="C107" s="37">
        <v>-12</v>
      </c>
      <c r="D107" s="38">
        <v>0.43</v>
      </c>
      <c r="E107" s="38"/>
      <c r="F107" s="37">
        <v>20443</v>
      </c>
      <c r="G107" s="37" t="s">
        <v>19</v>
      </c>
      <c r="H107" s="37" t="s">
        <v>29</v>
      </c>
      <c r="I107" s="37">
        <f>VLOOKUP(A107,Area_Pop!A:E,4,0)</f>
        <v>31171</v>
      </c>
      <c r="J107" s="37"/>
      <c r="K107" s="39">
        <f t="shared" si="15"/>
        <v>31171.678160653733</v>
      </c>
      <c r="L107" s="36">
        <f>VLOOKUP(A107,Area_Pop!A:E,5,0)</f>
        <v>12096</v>
      </c>
      <c r="M107" s="39">
        <v>4678.023</v>
      </c>
      <c r="N107" s="39">
        <f t="shared" si="16"/>
        <v>12116.07957</v>
      </c>
      <c r="O107" s="39">
        <f>VLOOKUP(G107,GDPpc_pop_area!A:C,3,0)</f>
        <v>2702.5280298535513</v>
      </c>
      <c r="P107" s="39">
        <f>VLOOKUP(G107,GDPpc_pop_area!A:G,7,0)</f>
        <v>0.6985212848115085</v>
      </c>
      <c r="Q107" s="36">
        <v>-670012</v>
      </c>
      <c r="R107" s="36">
        <v>2</v>
      </c>
      <c r="S107" s="39">
        <f t="shared" si="25"/>
        <v>3639.235971289394</v>
      </c>
      <c r="T107" s="39">
        <f>(S107*K107)/SUM(S$106:S$107)</f>
        <v>9018.469387802434</v>
      </c>
      <c r="U107" s="39"/>
      <c r="V107" s="40">
        <f t="shared" si="18"/>
        <v>24372666.306912273</v>
      </c>
      <c r="W107" s="19"/>
      <c r="X107" s="20">
        <f t="shared" si="19"/>
        <v>24615999.827660568</v>
      </c>
      <c r="Y107" s="20"/>
      <c r="Z107" s="19"/>
      <c r="AA107" s="20">
        <f t="shared" si="21"/>
        <v>8720805.778465502</v>
      </c>
      <c r="AB107" s="20"/>
      <c r="AC107" s="19"/>
      <c r="AD107" s="20">
        <f t="shared" si="23"/>
        <v>19967745.78911688</v>
      </c>
      <c r="AE107" s="20"/>
    </row>
    <row r="108" spans="1:31" ht="13.5">
      <c r="A108" s="36">
        <f t="shared" si="26"/>
        <v>-670011</v>
      </c>
      <c r="B108" s="37">
        <v>-67</v>
      </c>
      <c r="C108" s="37">
        <v>-11</v>
      </c>
      <c r="D108" s="38">
        <v>0.014</v>
      </c>
      <c r="E108" s="38">
        <f>SUM(D108:D109)</f>
        <v>0.982</v>
      </c>
      <c r="F108" s="37">
        <v>20442</v>
      </c>
      <c r="G108" s="37" t="s">
        <v>23</v>
      </c>
      <c r="H108" s="37" t="s">
        <v>29</v>
      </c>
      <c r="I108" s="37">
        <f>VLOOKUP(A108,Area_Pop!A:E,4,0)</f>
        <v>2428</v>
      </c>
      <c r="J108" s="37"/>
      <c r="K108" s="39">
        <f t="shared" si="15"/>
        <v>2428.0528239089945</v>
      </c>
      <c r="L108" s="36">
        <f>VLOOKUP(A108,Area_Pop!A:E,5,0)</f>
        <v>11822</v>
      </c>
      <c r="M108" s="39">
        <v>4693.923</v>
      </c>
      <c r="N108" s="39">
        <f t="shared" si="16"/>
        <v>12157.260569999999</v>
      </c>
      <c r="O108" s="39">
        <f>VLOOKUP(G108,GDPpc_pop_area!A:C,3,0)</f>
        <v>2360.226399627931</v>
      </c>
      <c r="P108" s="39">
        <f>VLOOKUP(G108,GDPpc_pop_area!A:G,7,0)</f>
        <v>1.2944254673179207</v>
      </c>
      <c r="Q108" s="36">
        <v>-670011</v>
      </c>
      <c r="R108" s="36">
        <v>2</v>
      </c>
      <c r="S108" s="39">
        <f t="shared" si="25"/>
        <v>220.31334772479173</v>
      </c>
      <c r="T108" s="39">
        <f>(S108*K108)/SUM(S$108:S$109)</f>
        <v>63.375581172303974</v>
      </c>
      <c r="U108" s="39">
        <f>T108+T109</f>
        <v>2428.0528239089945</v>
      </c>
      <c r="V108" s="40">
        <f t="shared" si="18"/>
        <v>149580.71977463472</v>
      </c>
      <c r="W108" s="19"/>
      <c r="X108" s="20">
        <f t="shared" si="19"/>
        <v>151074.1141665525</v>
      </c>
      <c r="Y108" s="20">
        <f>SUM(X108:X109)</f>
        <v>6605483.626096296</v>
      </c>
      <c r="Z108" s="19"/>
      <c r="AA108" s="20">
        <f t="shared" si="21"/>
        <v>53521.61265128827</v>
      </c>
      <c r="AB108" s="20">
        <f>SUM(AA108:AA109)</f>
        <v>2340150.3160269745</v>
      </c>
      <c r="AC108" s="19"/>
      <c r="AD108" s="20">
        <f t="shared" si="23"/>
        <v>122546.69841214533</v>
      </c>
      <c r="AE108" s="20">
        <f>SUM(AD108:AD109)</f>
        <v>5358166.183924608</v>
      </c>
    </row>
    <row r="109" spans="1:31" ht="13.5">
      <c r="A109" s="36">
        <f t="shared" si="26"/>
        <v>-670011</v>
      </c>
      <c r="B109" s="37">
        <v>-67</v>
      </c>
      <c r="C109" s="37">
        <v>-11</v>
      </c>
      <c r="D109" s="38">
        <v>0.968</v>
      </c>
      <c r="E109" s="38"/>
      <c r="F109" s="37">
        <v>20442</v>
      </c>
      <c r="G109" s="37" t="s">
        <v>19</v>
      </c>
      <c r="H109" s="37" t="s">
        <v>29</v>
      </c>
      <c r="I109" s="37">
        <f>VLOOKUP(A109,Area_Pop!A:E,4,0)</f>
        <v>2428</v>
      </c>
      <c r="J109" s="37"/>
      <c r="K109" s="39">
        <f t="shared" si="15"/>
        <v>2428.0528239089945</v>
      </c>
      <c r="L109" s="36">
        <f>VLOOKUP(A109,Area_Pop!A:E,5,0)</f>
        <v>11822</v>
      </c>
      <c r="M109" s="39">
        <v>4693.923</v>
      </c>
      <c r="N109" s="39">
        <f t="shared" si="16"/>
        <v>12157.260569999999</v>
      </c>
      <c r="O109" s="39">
        <f>VLOOKUP(G109,GDPpc_pop_area!A:C,3,0)</f>
        <v>2702.5280298535513</v>
      </c>
      <c r="P109" s="39">
        <f>VLOOKUP(G109,GDPpc_pop_area!A:G,7,0)</f>
        <v>0.6985212848115085</v>
      </c>
      <c r="Q109" s="36">
        <v>-670011</v>
      </c>
      <c r="R109" s="36">
        <v>2</v>
      </c>
      <c r="S109" s="39">
        <f t="shared" si="25"/>
        <v>8220.357904404062</v>
      </c>
      <c r="T109" s="39">
        <f>(S109*K109)/SUM(S$108:S$109)</f>
        <v>2364.6772427366905</v>
      </c>
      <c r="U109" s="39"/>
      <c r="V109" s="40">
        <f t="shared" si="18"/>
        <v>6390606.530052716</v>
      </c>
      <c r="W109" s="19"/>
      <c r="X109" s="20">
        <f t="shared" si="19"/>
        <v>6454409.511929744</v>
      </c>
      <c r="Y109" s="20"/>
      <c r="Z109" s="19"/>
      <c r="AA109" s="20">
        <f t="shared" si="21"/>
        <v>2286628.7033756864</v>
      </c>
      <c r="AB109" s="20"/>
      <c r="AC109" s="19"/>
      <c r="AD109" s="20">
        <f t="shared" si="23"/>
        <v>5235619.485512462</v>
      </c>
      <c r="AE109" s="20"/>
    </row>
    <row r="110" spans="1:31" ht="13.5">
      <c r="A110" s="36">
        <f t="shared" si="26"/>
        <v>-660023</v>
      </c>
      <c r="B110" s="37">
        <v>-66</v>
      </c>
      <c r="C110" s="37">
        <v>-23</v>
      </c>
      <c r="D110" s="38">
        <v>0.065</v>
      </c>
      <c r="E110" s="38">
        <f>SUM(D110:D111)</f>
        <v>0.082</v>
      </c>
      <c r="F110" s="37">
        <v>20634</v>
      </c>
      <c r="G110" s="37" t="s">
        <v>22</v>
      </c>
      <c r="H110" s="37" t="s">
        <v>29</v>
      </c>
      <c r="I110" s="37">
        <f>VLOOKUP(A110,Area_Pop!A:E,4,0)</f>
        <v>9099</v>
      </c>
      <c r="J110" s="37"/>
      <c r="K110" s="39">
        <f t="shared" si="15"/>
        <v>9099.197959121886</v>
      </c>
      <c r="L110" s="36">
        <f>VLOOKUP(A110,Area_Pop!A:E,5,0)</f>
        <v>879</v>
      </c>
      <c r="M110" s="39">
        <v>4410.471</v>
      </c>
      <c r="N110" s="39">
        <f t="shared" si="16"/>
        <v>11423.119889999998</v>
      </c>
      <c r="O110" s="39">
        <f>VLOOKUP(G110,GDPpc_pop_area!A:C,3,0)</f>
        <v>1332.3369852593603</v>
      </c>
      <c r="P110" s="39">
        <f>VLOOKUP(G110,GDPpc_pop_area!A:G,7,0)</f>
        <v>5.903113663111383</v>
      </c>
      <c r="Q110" s="36">
        <v>-660023</v>
      </c>
      <c r="R110" s="36">
        <v>2</v>
      </c>
      <c r="S110" s="39">
        <f t="shared" si="25"/>
        <v>4383.078381371195</v>
      </c>
      <c r="T110" s="39">
        <f>(S110*K110)/SUM(S$110:S$111)</f>
        <v>6724.897869505642</v>
      </c>
      <c r="U110" s="39">
        <f>T110+T111</f>
        <v>9099.197959121886</v>
      </c>
      <c r="V110" s="40">
        <f t="shared" si="18"/>
        <v>8959830.153634243</v>
      </c>
      <c r="W110" s="19"/>
      <c r="X110" s="20">
        <f t="shared" si="19"/>
        <v>9049283.928987997</v>
      </c>
      <c r="Y110" s="20">
        <f>SUM(X110:X111)</f>
        <v>15505708.201268682</v>
      </c>
      <c r="Z110" s="19"/>
      <c r="AA110" s="20">
        <f t="shared" si="21"/>
        <v>3205924.932214852</v>
      </c>
      <c r="AB110" s="20">
        <f>SUM(AA110:AA111)</f>
        <v>5493267.4125581095</v>
      </c>
      <c r="AC110" s="19"/>
      <c r="AD110" s="20">
        <f t="shared" si="23"/>
        <v>7340502.207207958</v>
      </c>
      <c r="AE110" s="20">
        <f>SUM(AD110:AD111)</f>
        <v>12577756.00466368</v>
      </c>
    </row>
    <row r="111" spans="1:31" ht="13.5">
      <c r="A111" s="36">
        <f t="shared" si="26"/>
        <v>-660023</v>
      </c>
      <c r="B111" s="37">
        <v>-66</v>
      </c>
      <c r="C111" s="37">
        <v>-23</v>
      </c>
      <c r="D111" s="38">
        <v>0.017</v>
      </c>
      <c r="E111" s="38"/>
      <c r="F111" s="37">
        <v>20634</v>
      </c>
      <c r="G111" s="37" t="s">
        <v>26</v>
      </c>
      <c r="H111" s="37" t="s">
        <v>29</v>
      </c>
      <c r="I111" s="37">
        <f>VLOOKUP(A111,Area_Pop!A:E,4,0)</f>
        <v>9099</v>
      </c>
      <c r="J111" s="37"/>
      <c r="K111" s="39">
        <f t="shared" si="15"/>
        <v>9099.197959121886</v>
      </c>
      <c r="L111" s="36">
        <f>VLOOKUP(A111,Area_Pop!A:E,5,0)</f>
        <v>879</v>
      </c>
      <c r="M111" s="39">
        <v>4410.471</v>
      </c>
      <c r="N111" s="39">
        <f t="shared" si="16"/>
        <v>11423.119889999998</v>
      </c>
      <c r="O111" s="39">
        <f>VLOOKUP(G111,GDPpc_pop_area!A:C,3,0)</f>
        <v>2692.4150835431105</v>
      </c>
      <c r="P111" s="39">
        <f>VLOOKUP(G111,GDPpc_pop_area!A:G,7,0)</f>
        <v>7.968847147309786</v>
      </c>
      <c r="Q111" s="36">
        <v>-660023</v>
      </c>
      <c r="R111" s="36">
        <v>2</v>
      </c>
      <c r="S111" s="39">
        <f t="shared" si="25"/>
        <v>1547.4946379296707</v>
      </c>
      <c r="T111" s="39">
        <f>(S111*K111)/SUM(S$110:S$111)</f>
        <v>2374.3000896162434</v>
      </c>
      <c r="U111" s="39"/>
      <c r="V111" s="40">
        <f t="shared" si="18"/>
        <v>6392601.374140533</v>
      </c>
      <c r="W111" s="19"/>
      <c r="X111" s="20">
        <f t="shared" si="19"/>
        <v>6456424.272280686</v>
      </c>
      <c r="Y111" s="20"/>
      <c r="Z111" s="19"/>
      <c r="AA111" s="20">
        <f t="shared" si="21"/>
        <v>2287342.4803432575</v>
      </c>
      <c r="AB111" s="20"/>
      <c r="AC111" s="19"/>
      <c r="AD111" s="20">
        <f t="shared" si="23"/>
        <v>5237253.797455721</v>
      </c>
      <c r="AE111" s="20"/>
    </row>
    <row r="112" spans="1:31" ht="13.5">
      <c r="A112" s="36">
        <f t="shared" si="26"/>
        <v>-660020</v>
      </c>
      <c r="B112" s="37">
        <v>-66</v>
      </c>
      <c r="C112" s="37">
        <v>-20</v>
      </c>
      <c r="D112" s="38">
        <v>0.842</v>
      </c>
      <c r="E112" s="38">
        <f>SUM(D112:D113)</f>
        <v>1</v>
      </c>
      <c r="F112" s="37">
        <v>20631</v>
      </c>
      <c r="G112" s="37" t="s">
        <v>22</v>
      </c>
      <c r="H112" s="37" t="s">
        <v>29</v>
      </c>
      <c r="I112" s="37">
        <f>VLOOKUP(A112,Area_Pop!A:E,4,0)</f>
        <v>254269</v>
      </c>
      <c r="J112" s="37"/>
      <c r="K112" s="39">
        <f t="shared" si="15"/>
        <v>254274.5319120742</v>
      </c>
      <c r="L112" s="36">
        <f>VLOOKUP(A112,Area_Pop!A:E,5,0)</f>
        <v>11520</v>
      </c>
      <c r="M112" s="39">
        <v>4500.039</v>
      </c>
      <c r="N112" s="39">
        <f t="shared" si="16"/>
        <v>11655.101009999998</v>
      </c>
      <c r="O112" s="39">
        <f>VLOOKUP(G112,GDPpc_pop_area!A:C,3,0)</f>
        <v>1332.3369852593603</v>
      </c>
      <c r="P112" s="39">
        <f>VLOOKUP(G112,GDPpc_pop_area!A:G,7,0)</f>
        <v>5.903113663111383</v>
      </c>
      <c r="Q112" s="36">
        <v>-660020</v>
      </c>
      <c r="R112" s="36">
        <v>2</v>
      </c>
      <c r="S112" s="39">
        <f t="shared" si="25"/>
        <v>57930.76702637654</v>
      </c>
      <c r="T112" s="39">
        <f>(S112*K112)/SUM(S$112:S$113)</f>
        <v>197013.20797179636</v>
      </c>
      <c r="U112" s="39">
        <f>T112+T113</f>
        <v>254274.53191207413</v>
      </c>
      <c r="V112" s="40">
        <f t="shared" si="18"/>
        <v>262487983.56541854</v>
      </c>
      <c r="W112" s="19"/>
      <c r="X112" s="20">
        <f t="shared" si="19"/>
        <v>265108629.3491332</v>
      </c>
      <c r="Y112" s="20">
        <f>SUM(X112:X113)</f>
        <v>394390841.3178314</v>
      </c>
      <c r="Z112" s="19"/>
      <c r="AA112" s="20">
        <f t="shared" si="21"/>
        <v>93921062.84267518</v>
      </c>
      <c r="AB112" s="20">
        <f>SUM(AA112:AA113)</f>
        <v>139722373.74139136</v>
      </c>
      <c r="AC112" s="19"/>
      <c r="AD112" s="20">
        <f t="shared" si="23"/>
        <v>215048007.57255256</v>
      </c>
      <c r="AE112" s="20">
        <f>SUM(AD112:AD113)</f>
        <v>319917781.77302736</v>
      </c>
    </row>
    <row r="113" spans="1:31" ht="13.5">
      <c r="A113" s="36">
        <f t="shared" si="26"/>
        <v>-660020</v>
      </c>
      <c r="B113" s="37">
        <v>-66</v>
      </c>
      <c r="C113" s="37">
        <v>-20</v>
      </c>
      <c r="D113" s="38">
        <v>0.158</v>
      </c>
      <c r="E113" s="38"/>
      <c r="F113" s="37">
        <v>20631</v>
      </c>
      <c r="G113" s="37" t="s">
        <v>25</v>
      </c>
      <c r="H113" s="37" t="s">
        <v>29</v>
      </c>
      <c r="I113" s="37">
        <f>VLOOKUP(A113,Area_Pop!A:E,4,0)</f>
        <v>254269</v>
      </c>
      <c r="J113" s="37"/>
      <c r="K113" s="39">
        <f t="shared" si="15"/>
        <v>254274.5319120742</v>
      </c>
      <c r="L113" s="36">
        <f>VLOOKUP(A113,Area_Pop!A:E,5,0)</f>
        <v>11520</v>
      </c>
      <c r="M113" s="39">
        <v>4500.039</v>
      </c>
      <c r="N113" s="39">
        <f t="shared" si="16"/>
        <v>11655.101009999998</v>
      </c>
      <c r="O113" s="39">
        <f>VLOOKUP(G113,GDPpc_pop_area!A:C,3,0)</f>
        <v>2235.4396577605585</v>
      </c>
      <c r="P113" s="39">
        <f>VLOOKUP(G113,GDPpc_pop_area!A:G,7,0)</f>
        <v>9.143283640148482</v>
      </c>
      <c r="Q113" s="36">
        <v>-660020</v>
      </c>
      <c r="R113" s="36">
        <v>2</v>
      </c>
      <c r="S113" s="39">
        <f t="shared" si="25"/>
        <v>16837.411313463745</v>
      </c>
      <c r="T113" s="39">
        <f>(S113*K113)/SUM(S$112:S$113)</f>
        <v>57261.32394027778</v>
      </c>
      <c r="U113" s="39"/>
      <c r="V113" s="40">
        <f t="shared" si="18"/>
        <v>128004234.39197104</v>
      </c>
      <c r="W113" s="19"/>
      <c r="X113" s="20">
        <f t="shared" si="19"/>
        <v>129282211.96869823</v>
      </c>
      <c r="Y113" s="20"/>
      <c r="Z113" s="19"/>
      <c r="AA113" s="20">
        <f t="shared" si="21"/>
        <v>45801310.89871617</v>
      </c>
      <c r="AB113" s="20"/>
      <c r="AC113" s="19"/>
      <c r="AD113" s="20">
        <f t="shared" si="23"/>
        <v>104869774.20047478</v>
      </c>
      <c r="AE113" s="20"/>
    </row>
    <row r="114" spans="1:31" ht="13.5">
      <c r="A114" s="36">
        <f t="shared" si="26"/>
        <v>-660018</v>
      </c>
      <c r="B114" s="37">
        <v>-66</v>
      </c>
      <c r="C114" s="37">
        <v>-18</v>
      </c>
      <c r="D114" s="38">
        <v>0.995</v>
      </c>
      <c r="E114" s="38">
        <f>SUM(D114:D115)</f>
        <v>1</v>
      </c>
      <c r="F114" s="37">
        <v>20629</v>
      </c>
      <c r="G114" s="37" t="s">
        <v>24</v>
      </c>
      <c r="H114" s="37" t="s">
        <v>29</v>
      </c>
      <c r="I114" s="37">
        <f>VLOOKUP(A114,Area_Pop!A:E,4,0)</f>
        <v>198425</v>
      </c>
      <c r="J114" s="37"/>
      <c r="K114" s="39">
        <f t="shared" si="15"/>
        <v>198429.3169621673</v>
      </c>
      <c r="L114" s="36">
        <f>VLOOKUP(A114,Area_Pop!A:E,5,0)</f>
        <v>11664</v>
      </c>
      <c r="M114" s="39">
        <v>4552.911</v>
      </c>
      <c r="N114" s="39">
        <f t="shared" si="16"/>
        <v>11792.03949</v>
      </c>
      <c r="O114" s="39">
        <f>VLOOKUP(G114,GDPpc_pop_area!A:C,3,0)</f>
        <v>2310.2792106555394</v>
      </c>
      <c r="P114" s="39">
        <f>VLOOKUP(G114,GDPpc_pop_area!A:G,7,0)</f>
        <v>21.187627905945757</v>
      </c>
      <c r="Q114" s="36">
        <v>-660018</v>
      </c>
      <c r="R114" s="36">
        <v>2</v>
      </c>
      <c r="S114" s="39">
        <f t="shared" si="25"/>
        <v>248596.11824150666</v>
      </c>
      <c r="T114" s="39">
        <f>(S114*K114)/SUM(S$114:S$115)</f>
        <v>198151.89300802807</v>
      </c>
      <c r="U114" s="39">
        <f>T114+T115</f>
        <v>198429.31696216727</v>
      </c>
      <c r="V114" s="40">
        <f t="shared" si="18"/>
        <v>457786198.968488</v>
      </c>
      <c r="W114" s="19"/>
      <c r="X114" s="20">
        <f t="shared" si="19"/>
        <v>462356676.65616673</v>
      </c>
      <c r="Y114" s="20">
        <f>SUM(X114:X115)</f>
        <v>462729989.1106342</v>
      </c>
      <c r="Z114" s="19"/>
      <c r="AA114" s="20">
        <f t="shared" si="21"/>
        <v>163800893.96021113</v>
      </c>
      <c r="AB114" s="20">
        <f>SUM(AA114:AA115)</f>
        <v>163933148.81205082</v>
      </c>
      <c r="AC114" s="19"/>
      <c r="AD114" s="20">
        <f t="shared" si="23"/>
        <v>375049587.585598</v>
      </c>
      <c r="AE114" s="20">
        <f>SUM(AD114:AD115)</f>
        <v>375352407.22497505</v>
      </c>
    </row>
    <row r="115" spans="1:31" ht="13.5">
      <c r="A115" s="36">
        <f t="shared" si="26"/>
        <v>-660018</v>
      </c>
      <c r="B115" s="37">
        <v>-66</v>
      </c>
      <c r="C115" s="37">
        <v>-18</v>
      </c>
      <c r="D115" s="38">
        <v>0.005</v>
      </c>
      <c r="E115" s="38"/>
      <c r="F115" s="37">
        <v>20629</v>
      </c>
      <c r="G115" s="37" t="s">
        <v>22</v>
      </c>
      <c r="H115" s="37" t="s">
        <v>29</v>
      </c>
      <c r="I115" s="37">
        <f>VLOOKUP(A115,Area_Pop!A:E,4,0)</f>
        <v>198425</v>
      </c>
      <c r="J115" s="37"/>
      <c r="K115" s="39">
        <f t="shared" si="15"/>
        <v>198429.3169621673</v>
      </c>
      <c r="L115" s="36">
        <f>VLOOKUP(A115,Area_Pop!A:E,5,0)</f>
        <v>11664</v>
      </c>
      <c r="M115" s="39">
        <v>4552.911</v>
      </c>
      <c r="N115" s="39">
        <f t="shared" si="16"/>
        <v>11792.03949</v>
      </c>
      <c r="O115" s="39">
        <f>VLOOKUP(G115,GDPpc_pop_area!A:C,3,0)</f>
        <v>1332.3369852593603</v>
      </c>
      <c r="P115" s="39">
        <f>VLOOKUP(G115,GDPpc_pop_area!A:G,7,0)</f>
        <v>5.903113663111383</v>
      </c>
      <c r="Q115" s="36">
        <v>-660018</v>
      </c>
      <c r="R115" s="36">
        <v>2</v>
      </c>
      <c r="S115" s="39">
        <f t="shared" si="25"/>
        <v>348.0487471468399</v>
      </c>
      <c r="T115" s="39">
        <f>(S115*K115)/SUM(S$114:S$115)</f>
        <v>277.42395413921594</v>
      </c>
      <c r="U115" s="39"/>
      <c r="V115" s="40">
        <f t="shared" si="18"/>
        <v>369622.194696574</v>
      </c>
      <c r="W115" s="19"/>
      <c r="X115" s="20">
        <f t="shared" si="19"/>
        <v>373312.4544674847</v>
      </c>
      <c r="Y115" s="20"/>
      <c r="Z115" s="19"/>
      <c r="AA115" s="20">
        <f t="shared" si="21"/>
        <v>132254.85183969393</v>
      </c>
      <c r="AB115" s="20"/>
      <c r="AC115" s="19"/>
      <c r="AD115" s="20">
        <f t="shared" si="23"/>
        <v>302819.63937706244</v>
      </c>
      <c r="AE115" s="20"/>
    </row>
    <row r="116" spans="1:31" ht="13.5">
      <c r="A116" s="36">
        <f t="shared" si="26"/>
        <v>-660017</v>
      </c>
      <c r="B116" s="37">
        <v>-66</v>
      </c>
      <c r="C116" s="37">
        <v>-17</v>
      </c>
      <c r="D116" s="38">
        <v>0.292</v>
      </c>
      <c r="E116" s="38">
        <f>SUM(D116:D117)</f>
        <v>0.998</v>
      </c>
      <c r="F116" s="37">
        <v>20628</v>
      </c>
      <c r="G116" s="37" t="s">
        <v>23</v>
      </c>
      <c r="H116" s="37" t="s">
        <v>29</v>
      </c>
      <c r="I116" s="37">
        <f>VLOOKUP(A116,Area_Pop!A:E,4,0)</f>
        <v>62373</v>
      </c>
      <c r="J116" s="37"/>
      <c r="K116" s="39">
        <f t="shared" si="15"/>
        <v>62374.356995747825</v>
      </c>
      <c r="L116" s="36">
        <f>VLOOKUP(A116,Area_Pop!A:E,5,0)</f>
        <v>12096</v>
      </c>
      <c r="M116" s="39">
        <v>4577.27</v>
      </c>
      <c r="N116" s="39">
        <f t="shared" si="16"/>
        <v>11855.1293</v>
      </c>
      <c r="O116" s="39">
        <f>VLOOKUP(G116,GDPpc_pop_area!A:C,3,0)</f>
        <v>2360.226399627931</v>
      </c>
      <c r="P116" s="39">
        <f>VLOOKUP(G116,GDPpc_pop_area!A:G,7,0)</f>
        <v>1.2944254673179207</v>
      </c>
      <c r="Q116" s="36">
        <v>-660017</v>
      </c>
      <c r="R116" s="36">
        <v>2</v>
      </c>
      <c r="S116" s="39">
        <f t="shared" si="25"/>
        <v>4480.909735005927</v>
      </c>
      <c r="T116" s="39">
        <f>(S116*K116)/SUM(S$116:S$117)</f>
        <v>1537.2393460176636</v>
      </c>
      <c r="U116" s="39">
        <f>T116+T117</f>
        <v>62374.356995747825</v>
      </c>
      <c r="V116" s="40">
        <f t="shared" si="18"/>
        <v>3628232.8870176654</v>
      </c>
      <c r="W116" s="19"/>
      <c r="X116" s="20">
        <f t="shared" si="19"/>
        <v>3664456.690822109</v>
      </c>
      <c r="Y116" s="20">
        <f>SUM(X116:X117)</f>
        <v>145618424.96671358</v>
      </c>
      <c r="Z116" s="19"/>
      <c r="AA116" s="20">
        <f t="shared" si="21"/>
        <v>1298221.2913549212</v>
      </c>
      <c r="AB116" s="20">
        <f>SUM(AA116:AA117)</f>
        <v>51588804.46829486</v>
      </c>
      <c r="AC116" s="19"/>
      <c r="AD116" s="20">
        <f t="shared" si="23"/>
        <v>2972495.13202155</v>
      </c>
      <c r="AE116" s="20">
        <f>SUM(AD116:AD117)</f>
        <v>118121210.28208765</v>
      </c>
    </row>
    <row r="117" spans="1:31" ht="13.5">
      <c r="A117" s="36">
        <f t="shared" si="26"/>
        <v>-660017</v>
      </c>
      <c r="B117" s="37">
        <v>-66</v>
      </c>
      <c r="C117" s="37">
        <v>-17</v>
      </c>
      <c r="D117" s="38">
        <v>0.706</v>
      </c>
      <c r="E117" s="38"/>
      <c r="F117" s="37">
        <v>20628</v>
      </c>
      <c r="G117" s="37" t="s">
        <v>24</v>
      </c>
      <c r="H117" s="37" t="s">
        <v>29</v>
      </c>
      <c r="I117" s="37">
        <f>VLOOKUP(A117,Area_Pop!A:E,4,0)</f>
        <v>62373</v>
      </c>
      <c r="J117" s="37"/>
      <c r="K117" s="39">
        <f t="shared" si="15"/>
        <v>62374.356995747825</v>
      </c>
      <c r="L117" s="36">
        <f>VLOOKUP(A117,Area_Pop!A:E,5,0)</f>
        <v>12096</v>
      </c>
      <c r="M117" s="39">
        <v>4577.27</v>
      </c>
      <c r="N117" s="39">
        <f t="shared" si="16"/>
        <v>11855.1293</v>
      </c>
      <c r="O117" s="39">
        <f>VLOOKUP(G117,GDPpc_pop_area!A:C,3,0)</f>
        <v>2310.2792106555394</v>
      </c>
      <c r="P117" s="39">
        <f>VLOOKUP(G117,GDPpc_pop_area!A:G,7,0)</f>
        <v>21.187627905945757</v>
      </c>
      <c r="Q117" s="36">
        <v>-660017</v>
      </c>
      <c r="R117" s="36">
        <v>2</v>
      </c>
      <c r="S117" s="39">
        <f t="shared" si="25"/>
        <v>177334.5402800043</v>
      </c>
      <c r="T117" s="39">
        <f>(S117*K117)/SUM(S$116:S$117)</f>
        <v>60837.117649730164</v>
      </c>
      <c r="U117" s="39"/>
      <c r="V117" s="40">
        <f t="shared" si="18"/>
        <v>140550728.14237678</v>
      </c>
      <c r="W117" s="19"/>
      <c r="X117" s="20">
        <f t="shared" si="19"/>
        <v>141953968.27589148</v>
      </c>
      <c r="Y117" s="20"/>
      <c r="Z117" s="19"/>
      <c r="AA117" s="20">
        <f t="shared" si="21"/>
        <v>50290583.176939934</v>
      </c>
      <c r="AB117" s="20"/>
      <c r="AC117" s="19"/>
      <c r="AD117" s="20">
        <f t="shared" si="23"/>
        <v>115148715.15006611</v>
      </c>
      <c r="AE117" s="20"/>
    </row>
    <row r="118" spans="1:31" ht="13.5">
      <c r="A118" s="36">
        <f t="shared" si="26"/>
        <v>-660016</v>
      </c>
      <c r="B118" s="37">
        <v>-66</v>
      </c>
      <c r="C118" s="37">
        <v>-16</v>
      </c>
      <c r="D118" s="38">
        <v>0.979</v>
      </c>
      <c r="E118" s="38">
        <f>SUM(D118:D119)</f>
        <v>1</v>
      </c>
      <c r="F118" s="37">
        <v>20627</v>
      </c>
      <c r="G118" s="37" t="s">
        <v>23</v>
      </c>
      <c r="H118" s="37" t="s">
        <v>29</v>
      </c>
      <c r="I118" s="37">
        <f>VLOOKUP(A118,Area_Pop!A:E,4,0)</f>
        <v>10507</v>
      </c>
      <c r="J118" s="37"/>
      <c r="K118" s="39">
        <f t="shared" si="15"/>
        <v>10507.228591767629</v>
      </c>
      <c r="L118" s="36">
        <f>VLOOKUP(A118,Area_Pop!A:E,5,0)</f>
        <v>12096</v>
      </c>
      <c r="M118" s="39">
        <v>4600.239</v>
      </c>
      <c r="N118" s="39">
        <f t="shared" si="16"/>
        <v>11914.619009999999</v>
      </c>
      <c r="O118" s="39">
        <f>VLOOKUP(G118,GDPpc_pop_area!A:C,3,0)</f>
        <v>2360.226399627931</v>
      </c>
      <c r="P118" s="39">
        <f>VLOOKUP(G118,GDPpc_pop_area!A:G,7,0)</f>
        <v>1.2944254673179207</v>
      </c>
      <c r="Q118" s="36">
        <v>-660016</v>
      </c>
      <c r="R118" s="36">
        <v>2</v>
      </c>
      <c r="S118" s="39">
        <f t="shared" si="25"/>
        <v>15098.711968055612</v>
      </c>
      <c r="T118" s="39">
        <f>(S118*K118)/SUM(S$118:S$119)</f>
        <v>7776.744167626797</v>
      </c>
      <c r="U118" s="39">
        <f>T118+T119</f>
        <v>10507.228591767627</v>
      </c>
      <c r="V118" s="40">
        <f t="shared" si="18"/>
        <v>18354876.88758531</v>
      </c>
      <c r="W118" s="19"/>
      <c r="X118" s="20">
        <f t="shared" si="19"/>
        <v>18538129.583852313</v>
      </c>
      <c r="Y118" s="20">
        <f>SUM(X118:X119)</f>
        <v>24909291.04409652</v>
      </c>
      <c r="Z118" s="19"/>
      <c r="AA118" s="20">
        <f t="shared" si="21"/>
        <v>6567575.102723988</v>
      </c>
      <c r="AB118" s="20">
        <f>SUM(AA118:AA119)</f>
        <v>8824711.19579467</v>
      </c>
      <c r="AC118" s="19"/>
      <c r="AD118" s="20">
        <f t="shared" si="23"/>
        <v>15037563.435474295</v>
      </c>
      <c r="AE118" s="20">
        <f>SUM(AD118:AD119)</f>
        <v>20205654.648922496</v>
      </c>
    </row>
    <row r="119" spans="1:31" ht="13.5">
      <c r="A119" s="36">
        <f t="shared" si="26"/>
        <v>-660016</v>
      </c>
      <c r="B119" s="37">
        <v>-66</v>
      </c>
      <c r="C119" s="37">
        <v>-16</v>
      </c>
      <c r="D119" s="38">
        <v>0.021</v>
      </c>
      <c r="E119" s="38"/>
      <c r="F119" s="37">
        <v>20627</v>
      </c>
      <c r="G119" s="37" t="s">
        <v>24</v>
      </c>
      <c r="H119" s="37" t="s">
        <v>29</v>
      </c>
      <c r="I119" s="37">
        <f>VLOOKUP(A119,Area_Pop!A:E,4,0)</f>
        <v>10507</v>
      </c>
      <c r="J119" s="37"/>
      <c r="K119" s="39">
        <f t="shared" si="15"/>
        <v>10507.228591767629</v>
      </c>
      <c r="L119" s="36">
        <f>VLOOKUP(A119,Area_Pop!A:E,5,0)</f>
        <v>12096</v>
      </c>
      <c r="M119" s="39">
        <v>4600.239</v>
      </c>
      <c r="N119" s="39">
        <f t="shared" si="16"/>
        <v>11914.619009999999</v>
      </c>
      <c r="O119" s="39">
        <f>VLOOKUP(G119,GDPpc_pop_area!A:C,3,0)</f>
        <v>2310.2792106555394</v>
      </c>
      <c r="P119" s="39">
        <f>VLOOKUP(G119,GDPpc_pop_area!A:G,7,0)</f>
        <v>21.187627905945757</v>
      </c>
      <c r="Q119" s="36">
        <v>-660016</v>
      </c>
      <c r="R119" s="36">
        <v>2</v>
      </c>
      <c r="S119" s="39">
        <f t="shared" si="25"/>
        <v>5301.292798724743</v>
      </c>
      <c r="T119" s="39">
        <f>(S119*K119)/SUM(S$118:S$119)</f>
        <v>2730.4844241408305</v>
      </c>
      <c r="U119" s="39"/>
      <c r="V119" s="40">
        <f t="shared" si="18"/>
        <v>6308181.400111323</v>
      </c>
      <c r="W119" s="19"/>
      <c r="X119" s="20">
        <f t="shared" si="19"/>
        <v>6371161.460244205</v>
      </c>
      <c r="Y119" s="20"/>
      <c r="Z119" s="19"/>
      <c r="AA119" s="20">
        <f t="shared" si="21"/>
        <v>2257136.093070682</v>
      </c>
      <c r="AB119" s="20"/>
      <c r="AC119" s="19"/>
      <c r="AD119" s="20">
        <f t="shared" si="23"/>
        <v>5168091.213448199</v>
      </c>
      <c r="AE119" s="20"/>
    </row>
    <row r="120" spans="1:31" ht="13.5">
      <c r="A120" s="36">
        <f t="shared" si="26"/>
        <v>-660011</v>
      </c>
      <c r="B120" s="37">
        <v>-66</v>
      </c>
      <c r="C120" s="37">
        <v>-11</v>
      </c>
      <c r="D120" s="38">
        <v>0.239</v>
      </c>
      <c r="E120" s="38">
        <f>SUM(D120:D121)</f>
        <v>0.637</v>
      </c>
      <c r="F120" s="37">
        <v>20622</v>
      </c>
      <c r="G120" s="37" t="s">
        <v>23</v>
      </c>
      <c r="H120" s="37" t="s">
        <v>29</v>
      </c>
      <c r="I120" s="37">
        <f>VLOOKUP(A120,Area_Pop!A:E,4,0)</f>
        <v>14481</v>
      </c>
      <c r="J120" s="37"/>
      <c r="K120" s="39">
        <f t="shared" si="15"/>
        <v>14481.315050669748</v>
      </c>
      <c r="L120" s="36">
        <f>VLOOKUP(A120,Area_Pop!A:E,5,0)</f>
        <v>7866</v>
      </c>
      <c r="M120" s="39">
        <v>4693.923</v>
      </c>
      <c r="N120" s="39">
        <f t="shared" si="16"/>
        <v>12157.260569999999</v>
      </c>
      <c r="O120" s="39">
        <f>VLOOKUP(G120,GDPpc_pop_area!A:C,3,0)</f>
        <v>2360.226399627931</v>
      </c>
      <c r="P120" s="39">
        <f>VLOOKUP(G120,GDPpc_pop_area!A:G,7,0)</f>
        <v>1.2944254673179207</v>
      </c>
      <c r="Q120" s="36">
        <v>-660011</v>
      </c>
      <c r="R120" s="36">
        <v>2</v>
      </c>
      <c r="S120" s="39">
        <f t="shared" si="25"/>
        <v>3761.0635790160873</v>
      </c>
      <c r="T120" s="39">
        <f>(S120*K120)/SUM(S$120:S$121)</f>
        <v>7627.187441173621</v>
      </c>
      <c r="U120" s="39">
        <f>T120+T121</f>
        <v>14481.31505066975</v>
      </c>
      <c r="V120" s="40">
        <f t="shared" si="18"/>
        <v>18001889.15356859</v>
      </c>
      <c r="W120" s="19"/>
      <c r="X120" s="20">
        <f t="shared" si="19"/>
        <v>18181617.666349977</v>
      </c>
      <c r="Y120" s="20">
        <f>SUM(X120:X121)</f>
        <v>36890025.5789296</v>
      </c>
      <c r="Z120" s="19"/>
      <c r="AA120" s="20">
        <f t="shared" si="21"/>
        <v>6441272.242307464</v>
      </c>
      <c r="AB120" s="20">
        <f>SUM(AA120:AA121)</f>
        <v>13069172.5092949</v>
      </c>
      <c r="AC120" s="19"/>
      <c r="AD120" s="20">
        <f t="shared" si="23"/>
        <v>14748371.877572265</v>
      </c>
      <c r="AE120" s="20">
        <f>SUM(AD120:AD121)</f>
        <v>29924059.88264467</v>
      </c>
    </row>
    <row r="121" spans="1:31" ht="13.5">
      <c r="A121" s="36">
        <f t="shared" si="26"/>
        <v>-660011</v>
      </c>
      <c r="B121" s="37">
        <v>-66</v>
      </c>
      <c r="C121" s="37">
        <v>-11</v>
      </c>
      <c r="D121" s="38">
        <v>0.398</v>
      </c>
      <c r="E121" s="38"/>
      <c r="F121" s="37">
        <v>20622</v>
      </c>
      <c r="G121" s="37" t="s">
        <v>19</v>
      </c>
      <c r="H121" s="37" t="s">
        <v>29</v>
      </c>
      <c r="I121" s="37">
        <f>VLOOKUP(A121,Area_Pop!A:E,4,0)</f>
        <v>14481</v>
      </c>
      <c r="J121" s="37"/>
      <c r="K121" s="39">
        <f t="shared" si="15"/>
        <v>14481.315050669748</v>
      </c>
      <c r="L121" s="36">
        <f>VLOOKUP(A121,Area_Pop!A:E,5,0)</f>
        <v>7866</v>
      </c>
      <c r="M121" s="39">
        <v>4693.923</v>
      </c>
      <c r="N121" s="39">
        <f t="shared" si="16"/>
        <v>12157.260569999999</v>
      </c>
      <c r="O121" s="39">
        <f>VLOOKUP(G121,GDPpc_pop_area!A:C,3,0)</f>
        <v>2702.5280298535513</v>
      </c>
      <c r="P121" s="39">
        <f>VLOOKUP(G121,GDPpc_pop_area!A:G,7,0)</f>
        <v>0.6985212848115085</v>
      </c>
      <c r="Q121" s="36">
        <v>-660011</v>
      </c>
      <c r="R121" s="36">
        <v>2</v>
      </c>
      <c r="S121" s="39">
        <f t="shared" si="25"/>
        <v>3379.857898711587</v>
      </c>
      <c r="T121" s="39">
        <f>(S121*K121)/SUM(S$120:S$121)</f>
        <v>6854.127609496128</v>
      </c>
      <c r="U121" s="39"/>
      <c r="V121" s="40">
        <f t="shared" si="18"/>
        <v>18523471.9848564</v>
      </c>
      <c r="W121" s="19"/>
      <c r="X121" s="20">
        <f t="shared" si="19"/>
        <v>18708407.91257963</v>
      </c>
      <c r="Y121" s="20"/>
      <c r="Z121" s="19"/>
      <c r="AA121" s="20">
        <f t="shared" si="21"/>
        <v>6627900.2669874355</v>
      </c>
      <c r="AB121" s="20"/>
      <c r="AC121" s="19"/>
      <c r="AD121" s="20">
        <f t="shared" si="23"/>
        <v>15175688.005072404</v>
      </c>
      <c r="AE121" s="20"/>
    </row>
    <row r="122" spans="1:31" ht="13.5">
      <c r="A122" s="36">
        <f t="shared" si="26"/>
        <v>-650022</v>
      </c>
      <c r="B122" s="37">
        <v>-65</v>
      </c>
      <c r="C122" s="37">
        <v>-22</v>
      </c>
      <c r="D122" s="38">
        <v>0.055</v>
      </c>
      <c r="E122" s="38">
        <f>SUM(D122:D123)</f>
        <v>1</v>
      </c>
      <c r="F122" s="37">
        <v>20813</v>
      </c>
      <c r="G122" s="37" t="s">
        <v>25</v>
      </c>
      <c r="H122" s="37" t="s">
        <v>29</v>
      </c>
      <c r="I122" s="37">
        <f>VLOOKUP(A122,Area_Pop!A:E,4,0)</f>
        <v>165370</v>
      </c>
      <c r="J122" s="37"/>
      <c r="K122" s="39">
        <f t="shared" si="15"/>
        <v>165373.597812945</v>
      </c>
      <c r="L122" s="36">
        <f>VLOOKUP(A122,Area_Pop!A:E,5,0)</f>
        <v>11520</v>
      </c>
      <c r="M122" s="39">
        <v>4441.683</v>
      </c>
      <c r="N122" s="39">
        <f t="shared" si="16"/>
        <v>11503.95897</v>
      </c>
      <c r="O122" s="39">
        <f>VLOOKUP(G122,GDPpc_pop_area!A:C,3,0)</f>
        <v>2235.4396577605585</v>
      </c>
      <c r="P122" s="39">
        <f>VLOOKUP(G122,GDPpc_pop_area!A:G,7,0)</f>
        <v>9.143283640148482</v>
      </c>
      <c r="Q122" s="36">
        <v>-650022</v>
      </c>
      <c r="R122" s="36">
        <v>2</v>
      </c>
      <c r="S122" s="39">
        <f t="shared" si="25"/>
        <v>5785.11779160372</v>
      </c>
      <c r="T122" s="39">
        <f>(S122*K122)/SUM(S$122:S$123)</f>
        <v>10352.123396216528</v>
      </c>
      <c r="U122" s="39">
        <f>T122+T123</f>
        <v>165373.59781294496</v>
      </c>
      <c r="V122" s="40">
        <f t="shared" si="18"/>
        <v>23141547.181933347</v>
      </c>
      <c r="W122" s="19"/>
      <c r="X122" s="20">
        <f t="shared" si="19"/>
        <v>23372589.369949747</v>
      </c>
      <c r="Y122" s="20">
        <f>SUM(X122:X123)</f>
        <v>444921834.3563648</v>
      </c>
      <c r="Z122" s="19"/>
      <c r="AA122" s="20">
        <f t="shared" si="21"/>
        <v>8280297.930702833</v>
      </c>
      <c r="AB122" s="20">
        <f>SUM(AA122:AA123)</f>
        <v>157624184.72478548</v>
      </c>
      <c r="AC122" s="19"/>
      <c r="AD122" s="20">
        <f t="shared" si="23"/>
        <v>18959129.275267206</v>
      </c>
      <c r="AE122" s="20">
        <f>SUM(AD122:AD123)</f>
        <v>360906977.0333915</v>
      </c>
    </row>
    <row r="123" spans="1:31" ht="13.5">
      <c r="A123" s="36">
        <f t="shared" si="26"/>
        <v>-650022</v>
      </c>
      <c r="B123" s="37">
        <v>-65</v>
      </c>
      <c r="C123" s="37">
        <v>-22</v>
      </c>
      <c r="D123" s="38">
        <v>0.945</v>
      </c>
      <c r="E123" s="38"/>
      <c r="F123" s="37">
        <v>20813</v>
      </c>
      <c r="G123" s="37" t="s">
        <v>26</v>
      </c>
      <c r="H123" s="37" t="s">
        <v>29</v>
      </c>
      <c r="I123" s="37">
        <f>VLOOKUP(A123,Area_Pop!A:E,4,0)</f>
        <v>165370</v>
      </c>
      <c r="J123" s="37"/>
      <c r="K123" s="39">
        <f t="shared" si="15"/>
        <v>165373.597812945</v>
      </c>
      <c r="L123" s="36">
        <f>VLOOKUP(A123,Area_Pop!A:E,5,0)</f>
        <v>11520</v>
      </c>
      <c r="M123" s="39">
        <v>4441.683</v>
      </c>
      <c r="N123" s="39">
        <f t="shared" si="16"/>
        <v>11503.95897</v>
      </c>
      <c r="O123" s="39">
        <f>VLOOKUP(G123,GDPpc_pop_area!A:C,3,0)</f>
        <v>2692.4150835431105</v>
      </c>
      <c r="P123" s="39">
        <f>VLOOKUP(G123,GDPpc_pop_area!A:G,7,0)</f>
        <v>7.968847147309786</v>
      </c>
      <c r="Q123" s="36">
        <v>-650022</v>
      </c>
      <c r="R123" s="36">
        <v>2</v>
      </c>
      <c r="S123" s="39">
        <f t="shared" si="25"/>
        <v>86631.25963670638</v>
      </c>
      <c r="T123" s="39">
        <f>(S123*K123)/SUM(S$122:S$123)</f>
        <v>155021.47441672845</v>
      </c>
      <c r="U123" s="39"/>
      <c r="V123" s="40">
        <f t="shared" si="18"/>
        <v>417382155.9926921</v>
      </c>
      <c r="W123" s="19"/>
      <c r="X123" s="20">
        <f t="shared" si="19"/>
        <v>421549244.986415</v>
      </c>
      <c r="Y123" s="20"/>
      <c r="Z123" s="19"/>
      <c r="AA123" s="20">
        <f t="shared" si="21"/>
        <v>149343886.79408264</v>
      </c>
      <c r="AB123" s="20"/>
      <c r="AC123" s="19"/>
      <c r="AD123" s="20">
        <f t="shared" si="23"/>
        <v>341947847.7581243</v>
      </c>
      <c r="AE123" s="20"/>
    </row>
    <row r="124" spans="1:31" ht="13.5">
      <c r="A124" s="36">
        <f t="shared" si="26"/>
        <v>-650021</v>
      </c>
      <c r="B124" s="37">
        <v>-65</v>
      </c>
      <c r="C124" s="37">
        <v>-21</v>
      </c>
      <c r="D124" s="38">
        <v>0.978</v>
      </c>
      <c r="E124" s="38">
        <f>SUM(D124:D125)</f>
        <v>1</v>
      </c>
      <c r="F124" s="37">
        <v>20812</v>
      </c>
      <c r="G124" s="37" t="s">
        <v>25</v>
      </c>
      <c r="H124" s="37" t="s">
        <v>29</v>
      </c>
      <c r="I124" s="37">
        <f>VLOOKUP(A124,Area_Pop!A:E,4,0)</f>
        <v>76484</v>
      </c>
      <c r="J124" s="37"/>
      <c r="K124" s="39">
        <f t="shared" si="15"/>
        <v>76485.66399664561</v>
      </c>
      <c r="L124" s="36">
        <f>VLOOKUP(A124,Area_Pop!A:E,5,0)</f>
        <v>11520</v>
      </c>
      <c r="M124" s="39">
        <v>4471.544</v>
      </c>
      <c r="N124" s="39">
        <f t="shared" si="16"/>
        <v>11581.298959999998</v>
      </c>
      <c r="O124" s="39">
        <f>VLOOKUP(G124,GDPpc_pop_area!A:C,3,0)</f>
        <v>2235.4396577605585</v>
      </c>
      <c r="P124" s="39">
        <f>VLOOKUP(G124,GDPpc_pop_area!A:G,7,0)</f>
        <v>9.143283640148482</v>
      </c>
      <c r="Q124" s="36">
        <v>-650021</v>
      </c>
      <c r="R124" s="36">
        <v>2</v>
      </c>
      <c r="S124" s="39">
        <f t="shared" si="25"/>
        <v>103561.4970837586</v>
      </c>
      <c r="T124" s="39">
        <f>(S124*K124)/SUM(S$124:S$125)</f>
        <v>75014.96086521729</v>
      </c>
      <c r="U124" s="39">
        <f>T124+T125</f>
        <v>76485.66399664563</v>
      </c>
      <c r="V124" s="40">
        <f t="shared" si="18"/>
        <v>167691418.44346303</v>
      </c>
      <c r="W124" s="19"/>
      <c r="X124" s="20">
        <f t="shared" si="19"/>
        <v>169365627.68816724</v>
      </c>
      <c r="Y124" s="20">
        <f>SUM(X124:X125)</f>
        <v>173364904.54310256</v>
      </c>
      <c r="Z124" s="19"/>
      <c r="AA124" s="20">
        <f t="shared" si="21"/>
        <v>60001818.124678455</v>
      </c>
      <c r="AB124" s="20">
        <f>SUM(AA124:AA125)</f>
        <v>61418657.45480441</v>
      </c>
      <c r="AC124" s="19"/>
      <c r="AD124" s="20">
        <f t="shared" si="23"/>
        <v>137384214.4445993</v>
      </c>
      <c r="AE124" s="20">
        <f>SUM(AD124:AD125)</f>
        <v>140628305.4479602</v>
      </c>
    </row>
    <row r="125" spans="1:31" ht="13.5">
      <c r="A125" s="36">
        <f t="shared" si="26"/>
        <v>-650021</v>
      </c>
      <c r="B125" s="37">
        <v>-65</v>
      </c>
      <c r="C125" s="37">
        <v>-21</v>
      </c>
      <c r="D125" s="38">
        <v>0.022</v>
      </c>
      <c r="E125" s="38"/>
      <c r="F125" s="37">
        <v>20812</v>
      </c>
      <c r="G125" s="37" t="s">
        <v>26</v>
      </c>
      <c r="H125" s="37" t="s">
        <v>29</v>
      </c>
      <c r="I125" s="37">
        <f>VLOOKUP(A125,Area_Pop!A:E,4,0)</f>
        <v>76484</v>
      </c>
      <c r="J125" s="37"/>
      <c r="K125" s="39">
        <f t="shared" si="15"/>
        <v>76485.66399664561</v>
      </c>
      <c r="L125" s="36">
        <f>VLOOKUP(A125,Area_Pop!A:E,5,0)</f>
        <v>11520</v>
      </c>
      <c r="M125" s="39">
        <v>4471.544</v>
      </c>
      <c r="N125" s="39">
        <f t="shared" si="16"/>
        <v>11581.298959999998</v>
      </c>
      <c r="O125" s="39">
        <f>VLOOKUP(G125,GDPpc_pop_area!A:C,3,0)</f>
        <v>2692.4150835431105</v>
      </c>
      <c r="P125" s="39">
        <f>VLOOKUP(G125,GDPpc_pop_area!A:G,7,0)</f>
        <v>7.968847147309786</v>
      </c>
      <c r="Q125" s="36">
        <v>-650021</v>
      </c>
      <c r="R125" s="36">
        <v>2</v>
      </c>
      <c r="S125" s="39">
        <f t="shared" si="25"/>
        <v>2030.371225949831</v>
      </c>
      <c r="T125" s="39">
        <f>(S125*K125)/SUM(S$124:S$125)</f>
        <v>1470.7031314283317</v>
      </c>
      <c r="U125" s="39"/>
      <c r="V125" s="40">
        <f t="shared" si="18"/>
        <v>3959743.2944717263</v>
      </c>
      <c r="W125" s="19"/>
      <c r="X125" s="20">
        <f t="shared" si="19"/>
        <v>3999276.8549353178</v>
      </c>
      <c r="Y125" s="20"/>
      <c r="Z125" s="19"/>
      <c r="AA125" s="20">
        <f t="shared" si="21"/>
        <v>1416839.3301259563</v>
      </c>
      <c r="AB125" s="20"/>
      <c r="AC125" s="19"/>
      <c r="AD125" s="20">
        <f t="shared" si="23"/>
        <v>3244091.003360907</v>
      </c>
      <c r="AE125" s="20"/>
    </row>
    <row r="126" spans="1:31" ht="13.5">
      <c r="A126" s="36">
        <f t="shared" si="26"/>
        <v>-650018</v>
      </c>
      <c r="B126" s="37">
        <v>-65</v>
      </c>
      <c r="C126" s="37">
        <v>-18</v>
      </c>
      <c r="D126" s="38">
        <v>0.467</v>
      </c>
      <c r="E126" s="38">
        <f>SUM(D126:D127)</f>
        <v>1</v>
      </c>
      <c r="F126" s="37">
        <v>20809</v>
      </c>
      <c r="G126" s="37" t="s">
        <v>27</v>
      </c>
      <c r="H126" s="37" t="s">
        <v>29</v>
      </c>
      <c r="I126" s="37">
        <f>VLOOKUP(A126,Area_Pop!A:E,4,0)</f>
        <v>67846</v>
      </c>
      <c r="J126" s="37"/>
      <c r="K126" s="39">
        <f t="shared" si="15"/>
        <v>67847.47606710446</v>
      </c>
      <c r="L126" s="36">
        <f>VLOOKUP(A126,Area_Pop!A:E,5,0)</f>
        <v>11664</v>
      </c>
      <c r="M126" s="39">
        <v>4552.911</v>
      </c>
      <c r="N126" s="39">
        <f t="shared" si="16"/>
        <v>11792.03949</v>
      </c>
      <c r="O126" s="39">
        <f>VLOOKUP(G126,GDPpc_pop_area!A:C,3,0)</f>
        <v>3108.0198728393843</v>
      </c>
      <c r="P126" s="39">
        <f>VLOOKUP(G126,GDPpc_pop_area!A:G,7,0)</f>
        <v>3.598320392387891</v>
      </c>
      <c r="Q126" s="36">
        <v>-650018</v>
      </c>
      <c r="R126" s="36">
        <v>2</v>
      </c>
      <c r="S126" s="39">
        <f t="shared" si="25"/>
        <v>19815.527388919712</v>
      </c>
      <c r="T126" s="39">
        <f>(S126*K126)/SUM(S$126:S$127)</f>
        <v>8788.118120104053</v>
      </c>
      <c r="U126" s="39">
        <f>T126+T127</f>
        <v>67847.47606710446</v>
      </c>
      <c r="V126" s="40">
        <f t="shared" si="18"/>
        <v>27313645.762143288</v>
      </c>
      <c r="W126" s="19"/>
      <c r="X126" s="20">
        <f t="shared" si="19"/>
        <v>27586341.638092205</v>
      </c>
      <c r="Y126" s="20">
        <f>SUM(X126:X127)</f>
        <v>165392183.6681543</v>
      </c>
      <c r="Z126" s="19"/>
      <c r="AA126" s="20">
        <f t="shared" si="21"/>
        <v>9773120.297712542</v>
      </c>
      <c r="AB126" s="20">
        <f>SUM(AA126:AA127)</f>
        <v>58594130.693221755</v>
      </c>
      <c r="AC126" s="19"/>
      <c r="AD126" s="20">
        <f t="shared" si="23"/>
        <v>22377196.17068689</v>
      </c>
      <c r="AE126" s="20">
        <f>SUM(AD126:AD127)</f>
        <v>134161078.24642012</v>
      </c>
    </row>
    <row r="127" spans="1:31" ht="13.5">
      <c r="A127" s="36">
        <f t="shared" si="26"/>
        <v>-650018</v>
      </c>
      <c r="B127" s="37">
        <v>-65</v>
      </c>
      <c r="C127" s="37">
        <v>-18</v>
      </c>
      <c r="D127" s="38">
        <v>0.533</v>
      </c>
      <c r="E127" s="38"/>
      <c r="F127" s="37">
        <v>20809</v>
      </c>
      <c r="G127" s="37" t="s">
        <v>24</v>
      </c>
      <c r="H127" s="37" t="s">
        <v>29</v>
      </c>
      <c r="I127" s="37">
        <f>VLOOKUP(A127,Area_Pop!A:E,4,0)</f>
        <v>67846</v>
      </c>
      <c r="J127" s="37"/>
      <c r="K127" s="39">
        <f t="shared" si="15"/>
        <v>67847.47606710446</v>
      </c>
      <c r="L127" s="36">
        <f>VLOOKUP(A127,Area_Pop!A:E,5,0)</f>
        <v>11664</v>
      </c>
      <c r="M127" s="39">
        <v>4552.911</v>
      </c>
      <c r="N127" s="39">
        <f t="shared" si="16"/>
        <v>11792.03949</v>
      </c>
      <c r="O127" s="39">
        <f>VLOOKUP(G127,GDPpc_pop_area!A:C,3,0)</f>
        <v>2310.2792106555394</v>
      </c>
      <c r="P127" s="39">
        <f>VLOOKUP(G127,GDPpc_pop_area!A:G,7,0)</f>
        <v>21.187627905945757</v>
      </c>
      <c r="Q127" s="36">
        <v>-650018</v>
      </c>
      <c r="R127" s="36">
        <v>2</v>
      </c>
      <c r="S127" s="39">
        <f t="shared" si="25"/>
        <v>133167.56886705835</v>
      </c>
      <c r="T127" s="39">
        <f>(S127*K127)/SUM(S$126:S$127)</f>
        <v>59059.35794700042</v>
      </c>
      <c r="U127" s="39"/>
      <c r="V127" s="40">
        <f t="shared" si="18"/>
        <v>136443606.85961908</v>
      </c>
      <c r="W127" s="19"/>
      <c r="X127" s="20">
        <f t="shared" si="19"/>
        <v>137805842.0300621</v>
      </c>
      <c r="Y127" s="20"/>
      <c r="Z127" s="19"/>
      <c r="AA127" s="20">
        <f t="shared" si="21"/>
        <v>48821010.39550921</v>
      </c>
      <c r="AB127" s="20"/>
      <c r="AC127" s="19"/>
      <c r="AD127" s="20">
        <f t="shared" si="23"/>
        <v>111783882.07573323</v>
      </c>
      <c r="AE127" s="20"/>
    </row>
    <row r="128" spans="1:31" ht="13.5">
      <c r="A128" s="36">
        <f t="shared" si="26"/>
        <v>-650017</v>
      </c>
      <c r="B128" s="37">
        <v>-65</v>
      </c>
      <c r="C128" s="37">
        <v>-17</v>
      </c>
      <c r="D128" s="38">
        <v>0.701</v>
      </c>
      <c r="E128" s="38">
        <f>SUM(D128:D129)</f>
        <v>1</v>
      </c>
      <c r="F128" s="37">
        <v>20808</v>
      </c>
      <c r="G128" s="37" t="s">
        <v>27</v>
      </c>
      <c r="H128" s="37" t="s">
        <v>29</v>
      </c>
      <c r="I128" s="37">
        <f>VLOOKUP(A128,Area_Pop!A:E,4,0)</f>
        <v>71920</v>
      </c>
      <c r="J128" s="37"/>
      <c r="K128" s="39">
        <f t="shared" si="15"/>
        <v>71921.56470162062</v>
      </c>
      <c r="L128" s="36">
        <f>VLOOKUP(A128,Area_Pop!A:E,5,0)</f>
        <v>12096</v>
      </c>
      <c r="M128" s="39">
        <v>4577.27</v>
      </c>
      <c r="N128" s="39">
        <f t="shared" si="16"/>
        <v>11855.1293</v>
      </c>
      <c r="O128" s="39">
        <f>VLOOKUP(G128,GDPpc_pop_area!A:C,3,0)</f>
        <v>3108.0198728393843</v>
      </c>
      <c r="P128" s="39">
        <f>VLOOKUP(G128,GDPpc_pop_area!A:G,7,0)</f>
        <v>3.598320392387891</v>
      </c>
      <c r="Q128" s="36">
        <v>-650017</v>
      </c>
      <c r="R128" s="36">
        <v>2</v>
      </c>
      <c r="S128" s="39">
        <f t="shared" si="25"/>
        <v>29903.64601372421</v>
      </c>
      <c r="T128" s="39">
        <f>(S128*K128)/SUM(S$128:S$129)</f>
        <v>20481.637240302745</v>
      </c>
      <c r="U128" s="39">
        <f>T128+T129</f>
        <v>71921.56470162062</v>
      </c>
      <c r="V128" s="40">
        <f t="shared" si="18"/>
        <v>63657335.571148135</v>
      </c>
      <c r="W128" s="19"/>
      <c r="X128" s="20">
        <f t="shared" si="19"/>
        <v>64292882.10474959</v>
      </c>
      <c r="Y128" s="20">
        <f>SUM(X128:X129)</f>
        <v>184319966.11290303</v>
      </c>
      <c r="Z128" s="19"/>
      <c r="AA128" s="20">
        <f t="shared" si="21"/>
        <v>22777288.824290156</v>
      </c>
      <c r="AB128" s="20">
        <f>SUM(AA128:AA129)</f>
        <v>65299749.626978055</v>
      </c>
      <c r="AC128" s="19"/>
      <c r="AD128" s="20">
        <f t="shared" si="23"/>
        <v>52152418.54506093</v>
      </c>
      <c r="AE128" s="20">
        <f>SUM(AD128:AD129)</f>
        <v>149514716.1589359</v>
      </c>
    </row>
    <row r="129" spans="1:31" ht="13.5">
      <c r="A129" s="36">
        <f t="shared" si="26"/>
        <v>-650017</v>
      </c>
      <c r="B129" s="37">
        <v>-65</v>
      </c>
      <c r="C129" s="37">
        <v>-17</v>
      </c>
      <c r="D129" s="38">
        <v>0.299</v>
      </c>
      <c r="E129" s="38"/>
      <c r="F129" s="37">
        <v>20808</v>
      </c>
      <c r="G129" s="37" t="s">
        <v>24</v>
      </c>
      <c r="H129" s="37" t="s">
        <v>29</v>
      </c>
      <c r="I129" s="37">
        <f>VLOOKUP(A129,Area_Pop!A:E,4,0)</f>
        <v>71920</v>
      </c>
      <c r="J129" s="37"/>
      <c r="K129" s="39">
        <f t="shared" si="15"/>
        <v>71921.56470162062</v>
      </c>
      <c r="L129" s="36">
        <f>VLOOKUP(A129,Area_Pop!A:E,5,0)</f>
        <v>12096</v>
      </c>
      <c r="M129" s="39">
        <v>4577.27</v>
      </c>
      <c r="N129" s="39">
        <f t="shared" si="16"/>
        <v>11855.1293</v>
      </c>
      <c r="O129" s="39">
        <f>VLOOKUP(G129,GDPpc_pop_area!A:C,3,0)</f>
        <v>2310.2792106555394</v>
      </c>
      <c r="P129" s="39">
        <f>VLOOKUP(G129,GDPpc_pop_area!A:G,7,0)</f>
        <v>21.187627905945757</v>
      </c>
      <c r="Q129" s="36">
        <v>-650017</v>
      </c>
      <c r="R129" s="36">
        <v>2</v>
      </c>
      <c r="S129" s="39">
        <f t="shared" si="25"/>
        <v>75103.43844719729</v>
      </c>
      <c r="T129" s="39">
        <f>(S129*K129)/SUM(S$128:S$129)</f>
        <v>51439.92746131787</v>
      </c>
      <c r="U129" s="39"/>
      <c r="V129" s="40">
        <f t="shared" si="18"/>
        <v>118840595.01151165</v>
      </c>
      <c r="W129" s="19"/>
      <c r="X129" s="20">
        <f t="shared" si="19"/>
        <v>120027084.00815344</v>
      </c>
      <c r="Y129" s="20"/>
      <c r="Z129" s="19"/>
      <c r="AA129" s="20">
        <f t="shared" si="21"/>
        <v>42522460.8026879</v>
      </c>
      <c r="AB129" s="20"/>
      <c r="AC129" s="19"/>
      <c r="AD129" s="20">
        <f t="shared" si="23"/>
        <v>97362297.61387499</v>
      </c>
      <c r="AE129" s="20"/>
    </row>
    <row r="130" spans="1:31" ht="13.5">
      <c r="A130" s="36">
        <f aca="true" t="shared" si="27" ref="A130:A161">(B130*10000)+C130</f>
        <v>-640020</v>
      </c>
      <c r="B130" s="37">
        <v>-64</v>
      </c>
      <c r="C130" s="37">
        <v>-20</v>
      </c>
      <c r="D130" s="38">
        <v>0.768</v>
      </c>
      <c r="E130" s="38">
        <f>SUM(D130:D131)</f>
        <v>1</v>
      </c>
      <c r="F130" s="37">
        <v>20991</v>
      </c>
      <c r="G130" s="37" t="s">
        <v>27</v>
      </c>
      <c r="H130" s="37" t="s">
        <v>29</v>
      </c>
      <c r="I130" s="37">
        <f>VLOOKUP(A130,Area_Pop!A:E,4,0)</f>
        <v>17365</v>
      </c>
      <c r="J130" s="37"/>
      <c r="K130" s="39">
        <f t="shared" si="15"/>
        <v>17365.377795378783</v>
      </c>
      <c r="L130" s="36">
        <f>VLOOKUP(A130,Area_Pop!A:E,5,0)</f>
        <v>11520</v>
      </c>
      <c r="M130" s="39">
        <v>4500.039</v>
      </c>
      <c r="N130" s="39">
        <f t="shared" si="16"/>
        <v>11655.101009999998</v>
      </c>
      <c r="O130" s="39">
        <f>VLOOKUP(G130,GDPpc_pop_area!A:C,3,0)</f>
        <v>3108.0198728393843</v>
      </c>
      <c r="P130" s="39">
        <f>VLOOKUP(G130,GDPpc_pop_area!A:G,7,0)</f>
        <v>3.598320392387891</v>
      </c>
      <c r="Q130" s="36">
        <v>-640020</v>
      </c>
      <c r="R130" s="36">
        <v>2</v>
      </c>
      <c r="S130" s="39">
        <f t="shared" si="25"/>
        <v>32208.988907231</v>
      </c>
      <c r="T130" s="39">
        <f>(S130*K130)/SUM(S$130:S$131)</f>
        <v>9824.326306533882</v>
      </c>
      <c r="U130" s="39">
        <f>T130+T131</f>
        <v>17365.377795378783</v>
      </c>
      <c r="V130" s="40">
        <f t="shared" si="18"/>
        <v>30534201.397966053</v>
      </c>
      <c r="W130" s="19"/>
      <c r="X130" s="20">
        <f t="shared" si="19"/>
        <v>30839050.881229088</v>
      </c>
      <c r="Y130" s="20">
        <f>SUM(X130:X131)</f>
        <v>47864920.17591282</v>
      </c>
      <c r="Z130" s="19"/>
      <c r="AA130" s="20">
        <f t="shared" si="21"/>
        <v>10925470.223038007</v>
      </c>
      <c r="AB130" s="20">
        <f>SUM(AA130:AA131)</f>
        <v>16957291.00496833</v>
      </c>
      <c r="AC130" s="19"/>
      <c r="AD130" s="20">
        <f t="shared" si="23"/>
        <v>25015694.372977488</v>
      </c>
      <c r="AE130" s="20">
        <f>SUM(AD130:AD131)</f>
        <v>38826558.538363084</v>
      </c>
    </row>
    <row r="131" spans="1:31" ht="13.5">
      <c r="A131" s="36">
        <f t="shared" si="27"/>
        <v>-640020</v>
      </c>
      <c r="B131" s="37">
        <v>-64</v>
      </c>
      <c r="C131" s="37">
        <v>-20</v>
      </c>
      <c r="D131" s="38">
        <v>0.232</v>
      </c>
      <c r="E131" s="38"/>
      <c r="F131" s="37">
        <v>20991</v>
      </c>
      <c r="G131" s="37" t="s">
        <v>25</v>
      </c>
      <c r="H131" s="37" t="s">
        <v>29</v>
      </c>
      <c r="I131" s="37">
        <f>VLOOKUP(A131,Area_Pop!A:E,4,0)</f>
        <v>17365</v>
      </c>
      <c r="J131" s="37"/>
      <c r="K131" s="39">
        <f aca="true" t="shared" si="28" ref="K131:K183">I131*$I$187</f>
        <v>17365.377795378783</v>
      </c>
      <c r="L131" s="36">
        <f>VLOOKUP(A131,Area_Pop!A:E,5,0)</f>
        <v>11520</v>
      </c>
      <c r="M131" s="39">
        <v>4500.039</v>
      </c>
      <c r="N131" s="39">
        <f aca="true" t="shared" si="29" ref="N131:N183">M131*2.59</f>
        <v>11655.101009999998</v>
      </c>
      <c r="O131" s="39">
        <f>VLOOKUP(G131,GDPpc_pop_area!A:C,3,0)</f>
        <v>2235.4396577605585</v>
      </c>
      <c r="P131" s="39">
        <f>VLOOKUP(G131,GDPpc_pop_area!A:G,7,0)</f>
        <v>9.143283640148482</v>
      </c>
      <c r="Q131" s="36">
        <v>-640020</v>
      </c>
      <c r="R131" s="36">
        <v>2</v>
      </c>
      <c r="S131" s="39">
        <f t="shared" si="25"/>
        <v>24723.28749825056</v>
      </c>
      <c r="T131" s="39">
        <f>(S131*K131)/SUM(S$130:S$131)</f>
        <v>7541.051488844901</v>
      </c>
      <c r="U131" s="39"/>
      <c r="V131" s="40">
        <f aca="true" t="shared" si="30" ref="V131:V183">T131*O131</f>
        <v>16857565.559378196</v>
      </c>
      <c r="W131" s="19"/>
      <c r="X131" s="20">
        <f aca="true" t="shared" si="31" ref="X131:X183">V131*$V$187</f>
        <v>17025869.294683732</v>
      </c>
      <c r="Y131" s="20"/>
      <c r="Z131" s="19"/>
      <c r="AA131" s="20">
        <f aca="true" t="shared" si="32" ref="AA131:AA183">X131*$Y$188</f>
        <v>6031820.781930322</v>
      </c>
      <c r="AB131" s="20"/>
      <c r="AC131" s="19"/>
      <c r="AD131" s="20">
        <f aca="true" t="shared" si="33" ref="AD131:AD183">AA131*$AB$189</f>
        <v>13810864.1653856</v>
      </c>
      <c r="AE131" s="20"/>
    </row>
    <row r="132" spans="1:31" ht="13.5">
      <c r="A132" s="36">
        <f t="shared" si="27"/>
        <v>-640016</v>
      </c>
      <c r="B132" s="37">
        <v>-64</v>
      </c>
      <c r="C132" s="37">
        <v>-16</v>
      </c>
      <c r="D132" s="38">
        <v>0.251</v>
      </c>
      <c r="E132" s="38">
        <f>SUM(D132:D133)</f>
        <v>1</v>
      </c>
      <c r="F132" s="37">
        <v>20987</v>
      </c>
      <c r="G132" s="37" t="s">
        <v>23</v>
      </c>
      <c r="H132" s="37" t="s">
        <v>29</v>
      </c>
      <c r="I132" s="37">
        <f>VLOOKUP(A132,Area_Pop!A:E,4,0)</f>
        <v>7219</v>
      </c>
      <c r="J132" s="37"/>
      <c r="K132" s="39">
        <f t="shared" si="28"/>
        <v>7219.157057577854</v>
      </c>
      <c r="L132" s="36">
        <f>VLOOKUP(A132,Area_Pop!A:E,5,0)</f>
        <v>12096</v>
      </c>
      <c r="M132" s="39">
        <v>4600.239</v>
      </c>
      <c r="N132" s="39">
        <f t="shared" si="29"/>
        <v>11914.619009999999</v>
      </c>
      <c r="O132" s="39">
        <f>VLOOKUP(G132,GDPpc_pop_area!A:C,3,0)</f>
        <v>2360.226399627931</v>
      </c>
      <c r="P132" s="39">
        <f>VLOOKUP(G132,GDPpc_pop_area!A:G,7,0)</f>
        <v>1.2944254673179207</v>
      </c>
      <c r="Q132" s="36">
        <v>-640016</v>
      </c>
      <c r="R132" s="36">
        <v>2</v>
      </c>
      <c r="S132" s="39">
        <f t="shared" si="25"/>
        <v>3871.0691562634915</v>
      </c>
      <c r="T132" s="39">
        <f>(S132*K132)/SUM(S$132:S$133)</f>
        <v>776.6478918697421</v>
      </c>
      <c r="U132" s="39">
        <f>T132+T133</f>
        <v>7219.157057577854</v>
      </c>
      <c r="V132" s="40">
        <f t="shared" si="30"/>
        <v>1833064.8576063442</v>
      </c>
      <c r="W132" s="19"/>
      <c r="X132" s="20">
        <f t="shared" si="31"/>
        <v>1851365.938002904</v>
      </c>
      <c r="Y132" s="20">
        <f>SUM(X132:X133)</f>
        <v>22074723.933748648</v>
      </c>
      <c r="Z132" s="19"/>
      <c r="AA132" s="20">
        <f t="shared" si="32"/>
        <v>655890.594866174</v>
      </c>
      <c r="AB132" s="20">
        <f>SUM(AA132:AA133)</f>
        <v>7820498.106404213</v>
      </c>
      <c r="AC132" s="19"/>
      <c r="AD132" s="20">
        <f t="shared" si="33"/>
        <v>1501771.395494245</v>
      </c>
      <c r="AE132" s="20">
        <f>SUM(AD132:AD133)</f>
        <v>17906340.549236096</v>
      </c>
    </row>
    <row r="133" spans="1:31" ht="13.5">
      <c r="A133" s="36">
        <f t="shared" si="27"/>
        <v>-640016</v>
      </c>
      <c r="B133" s="37">
        <v>-64</v>
      </c>
      <c r="C133" s="37">
        <v>-16</v>
      </c>
      <c r="D133" s="38">
        <v>0.749</v>
      </c>
      <c r="E133" s="38"/>
      <c r="F133" s="37">
        <v>20987</v>
      </c>
      <c r="G133" s="37" t="s">
        <v>27</v>
      </c>
      <c r="H133" s="37" t="s">
        <v>29</v>
      </c>
      <c r="I133" s="37">
        <f>VLOOKUP(A133,Area_Pop!A:E,4,0)</f>
        <v>7219</v>
      </c>
      <c r="J133" s="37"/>
      <c r="K133" s="39">
        <f t="shared" si="28"/>
        <v>7219.157057577854</v>
      </c>
      <c r="L133" s="36">
        <f>VLOOKUP(A133,Area_Pop!A:E,5,0)</f>
        <v>12096</v>
      </c>
      <c r="M133" s="39">
        <v>4600.239</v>
      </c>
      <c r="N133" s="39">
        <f t="shared" si="29"/>
        <v>11914.619009999999</v>
      </c>
      <c r="O133" s="39">
        <f>VLOOKUP(G133,GDPpc_pop_area!A:C,3,0)</f>
        <v>3108.0198728393843</v>
      </c>
      <c r="P133" s="39">
        <f>VLOOKUP(G133,GDPpc_pop_area!A:G,7,0)</f>
        <v>3.598320392387891</v>
      </c>
      <c r="Q133" s="36">
        <v>-640016</v>
      </c>
      <c r="R133" s="36">
        <v>2</v>
      </c>
      <c r="S133" s="39">
        <f t="shared" si="25"/>
        <v>32111.58979686035</v>
      </c>
      <c r="T133" s="39">
        <f>(S133*K133)/SUM(S$132:S$133)</f>
        <v>6442.509165708112</v>
      </c>
      <c r="U133" s="39"/>
      <c r="V133" s="40">
        <f t="shared" si="30"/>
        <v>20023446.517970696</v>
      </c>
      <c r="W133" s="19"/>
      <c r="X133" s="20">
        <f t="shared" si="31"/>
        <v>20223357.995745745</v>
      </c>
      <c r="Y133" s="20"/>
      <c r="Z133" s="19"/>
      <c r="AA133" s="20">
        <f t="shared" si="32"/>
        <v>7164607.511538039</v>
      </c>
      <c r="AB133" s="20"/>
      <c r="AC133" s="19"/>
      <c r="AD133" s="20">
        <f t="shared" si="33"/>
        <v>16404569.15374185</v>
      </c>
      <c r="AE133" s="20"/>
    </row>
    <row r="134" spans="1:31" ht="13.5">
      <c r="A134" s="36">
        <f t="shared" si="27"/>
        <v>-640015</v>
      </c>
      <c r="B134" s="37">
        <v>-64</v>
      </c>
      <c r="C134" s="37">
        <v>-15</v>
      </c>
      <c r="D134" s="38">
        <v>0.571</v>
      </c>
      <c r="E134" s="38">
        <f>SUM(D134:D135)</f>
        <v>1</v>
      </c>
      <c r="F134" s="37">
        <v>20986</v>
      </c>
      <c r="G134" s="37" t="s">
        <v>23</v>
      </c>
      <c r="H134" s="37" t="s">
        <v>29</v>
      </c>
      <c r="I134" s="37">
        <f>VLOOKUP(A134,Area_Pop!A:E,4,0)</f>
        <v>17923</v>
      </c>
      <c r="J134" s="37"/>
      <c r="K134" s="39">
        <f t="shared" si="28"/>
        <v>17923.389935305153</v>
      </c>
      <c r="L134" s="36">
        <f>VLOOKUP(A134,Area_Pop!A:E,5,0)</f>
        <v>12096</v>
      </c>
      <c r="M134" s="39">
        <v>4621.803</v>
      </c>
      <c r="N134" s="39">
        <f t="shared" si="29"/>
        <v>11970.46977</v>
      </c>
      <c r="O134" s="39">
        <f>VLOOKUP(G134,GDPpc_pop_area!A:C,3,0)</f>
        <v>2360.226399627931</v>
      </c>
      <c r="P134" s="39">
        <f>VLOOKUP(G134,GDPpc_pop_area!A:G,7,0)</f>
        <v>1.2944254673179207</v>
      </c>
      <c r="Q134" s="36">
        <v>-640015</v>
      </c>
      <c r="R134" s="36">
        <v>2</v>
      </c>
      <c r="S134" s="39">
        <f t="shared" si="25"/>
        <v>8847.577008773003</v>
      </c>
      <c r="T134" s="39">
        <f>(S134*K134)/SUM(S$134:S$135)</f>
        <v>5803.181226933117</v>
      </c>
      <c r="U134" s="39">
        <f>T134+T135</f>
        <v>17923.389935305153</v>
      </c>
      <c r="V134" s="40">
        <f t="shared" si="30"/>
        <v>13696821.53363275</v>
      </c>
      <c r="W134" s="19"/>
      <c r="X134" s="20">
        <f t="shared" si="31"/>
        <v>13833568.812936151</v>
      </c>
      <c r="Y134" s="20">
        <f>SUM(X134:X135)</f>
        <v>51879509.204799294</v>
      </c>
      <c r="Z134" s="19"/>
      <c r="AA134" s="20">
        <f t="shared" si="32"/>
        <v>4900872.102911409</v>
      </c>
      <c r="AB134" s="20">
        <f>SUM(AA134:AA135)</f>
        <v>18379555.03837707</v>
      </c>
      <c r="AC134" s="19"/>
      <c r="AD134" s="20">
        <f t="shared" si="33"/>
        <v>11221367.701773178</v>
      </c>
      <c r="AE134" s="20">
        <f>SUM(AD134:AD135)</f>
        <v>42083070.30866729</v>
      </c>
    </row>
    <row r="135" spans="1:31" ht="13.5">
      <c r="A135" s="36">
        <f t="shared" si="27"/>
        <v>-640015</v>
      </c>
      <c r="B135" s="37">
        <v>-64</v>
      </c>
      <c r="C135" s="37">
        <v>-15</v>
      </c>
      <c r="D135" s="38">
        <v>0.429</v>
      </c>
      <c r="E135" s="38"/>
      <c r="F135" s="37">
        <v>20986</v>
      </c>
      <c r="G135" s="37" t="s">
        <v>27</v>
      </c>
      <c r="H135" s="37" t="s">
        <v>29</v>
      </c>
      <c r="I135" s="37">
        <f>VLOOKUP(A135,Area_Pop!A:E,4,0)</f>
        <v>17923</v>
      </c>
      <c r="J135" s="37"/>
      <c r="K135" s="39">
        <f t="shared" si="28"/>
        <v>17923.389935305153</v>
      </c>
      <c r="L135" s="36">
        <f>VLOOKUP(A135,Area_Pop!A:E,5,0)</f>
        <v>12096</v>
      </c>
      <c r="M135" s="39">
        <v>4621.803</v>
      </c>
      <c r="N135" s="39">
        <f t="shared" si="29"/>
        <v>11970.46977</v>
      </c>
      <c r="O135" s="39">
        <f>VLOOKUP(G135,GDPpc_pop_area!A:C,3,0)</f>
        <v>3108.0198728393843</v>
      </c>
      <c r="P135" s="39">
        <f>VLOOKUP(G135,GDPpc_pop_area!A:G,7,0)</f>
        <v>3.598320392387891</v>
      </c>
      <c r="Q135" s="36">
        <v>-640015</v>
      </c>
      <c r="R135" s="36">
        <v>2</v>
      </c>
      <c r="S135" s="39">
        <f t="shared" si="25"/>
        <v>18478.568170857274</v>
      </c>
      <c r="T135" s="39">
        <f>(S135*K135)/SUM(S$134:S$135)</f>
        <v>12120.208708372034</v>
      </c>
      <c r="U135" s="39"/>
      <c r="V135" s="40">
        <f t="shared" si="30"/>
        <v>37669849.52858125</v>
      </c>
      <c r="W135" s="19"/>
      <c r="X135" s="20">
        <f t="shared" si="31"/>
        <v>38045940.391863145</v>
      </c>
      <c r="Y135" s="20"/>
      <c r="Z135" s="19"/>
      <c r="AA135" s="20">
        <f t="shared" si="32"/>
        <v>13478682.93546566</v>
      </c>
      <c r="AB135" s="20"/>
      <c r="AC135" s="19"/>
      <c r="AD135" s="20">
        <f t="shared" si="33"/>
        <v>30861702.60689411</v>
      </c>
      <c r="AE135" s="20"/>
    </row>
    <row r="136" spans="1:31" ht="13.5">
      <c r="A136" s="36">
        <f t="shared" si="27"/>
        <v>-630021</v>
      </c>
      <c r="B136" s="37">
        <v>-63</v>
      </c>
      <c r="C136" s="37">
        <v>-21</v>
      </c>
      <c r="D136" s="38">
        <v>0.447</v>
      </c>
      <c r="E136" s="38">
        <f>SUM(D136:D137)</f>
        <v>0.835</v>
      </c>
      <c r="F136" s="37">
        <v>21172</v>
      </c>
      <c r="G136" s="37" t="s">
        <v>27</v>
      </c>
      <c r="H136" s="37" t="s">
        <v>29</v>
      </c>
      <c r="I136" s="37">
        <f>VLOOKUP(A136,Area_Pop!A:E,4,0)</f>
        <v>11948</v>
      </c>
      <c r="J136" s="37"/>
      <c r="K136" s="39">
        <f t="shared" si="28"/>
        <v>11948.259942366007</v>
      </c>
      <c r="L136" s="36">
        <f>VLOOKUP(A136,Area_Pop!A:E,5,0)</f>
        <v>9626</v>
      </c>
      <c r="M136" s="39">
        <v>4471.544</v>
      </c>
      <c r="N136" s="39">
        <f t="shared" si="29"/>
        <v>11581.298959999998</v>
      </c>
      <c r="O136" s="39">
        <f>VLOOKUP(G136,GDPpc_pop_area!A:C,3,0)</f>
        <v>3108.0198728393843</v>
      </c>
      <c r="P136" s="39">
        <f>VLOOKUP(G136,GDPpc_pop_area!A:G,7,0)</f>
        <v>3.598320392387891</v>
      </c>
      <c r="Q136" s="36">
        <v>-630021</v>
      </c>
      <c r="R136" s="36">
        <v>2</v>
      </c>
      <c r="S136" s="39">
        <f t="shared" si="25"/>
        <v>18627.931225494576</v>
      </c>
      <c r="T136" s="39">
        <f>(S136*K136)/SUM(S$136:S$137)</f>
        <v>3727.3095533885826</v>
      </c>
      <c r="U136" s="39">
        <f>T136+T137</f>
        <v>11948.259942366007</v>
      </c>
      <c r="V136" s="40">
        <f t="shared" si="30"/>
        <v>11584552.164155805</v>
      </c>
      <c r="W136" s="19"/>
      <c r="X136" s="20">
        <f t="shared" si="31"/>
        <v>11700210.821641173</v>
      </c>
      <c r="Y136" s="20">
        <f>SUM(X136:X137)</f>
        <v>30261127.294344995</v>
      </c>
      <c r="Z136" s="19"/>
      <c r="AA136" s="20">
        <f t="shared" si="32"/>
        <v>4145079.089088134</v>
      </c>
      <c r="AB136" s="20">
        <f>SUM(AA136:AA137)</f>
        <v>10720726.991347414</v>
      </c>
      <c r="AC136" s="19"/>
      <c r="AD136" s="20">
        <f t="shared" si="33"/>
        <v>9490852.981851377</v>
      </c>
      <c r="AE136" s="20">
        <f>SUM(AD136:AD137)</f>
        <v>24546900.444263324</v>
      </c>
    </row>
    <row r="137" spans="1:31" ht="13.5">
      <c r="A137" s="36">
        <f t="shared" si="27"/>
        <v>-630021</v>
      </c>
      <c r="B137" s="37">
        <v>-63</v>
      </c>
      <c r="C137" s="37">
        <v>-21</v>
      </c>
      <c r="D137" s="38">
        <v>0.388</v>
      </c>
      <c r="E137" s="38"/>
      <c r="F137" s="37">
        <v>21172</v>
      </c>
      <c r="G137" s="37" t="s">
        <v>25</v>
      </c>
      <c r="H137" s="37" t="s">
        <v>29</v>
      </c>
      <c r="I137" s="37">
        <f>VLOOKUP(A137,Area_Pop!A:E,4,0)</f>
        <v>11948</v>
      </c>
      <c r="J137" s="37"/>
      <c r="K137" s="39">
        <f t="shared" si="28"/>
        <v>11948.259942366007</v>
      </c>
      <c r="L137" s="36">
        <f>VLOOKUP(A137,Area_Pop!A:E,5,0)</f>
        <v>9626</v>
      </c>
      <c r="M137" s="39">
        <v>4471.544</v>
      </c>
      <c r="N137" s="39">
        <f t="shared" si="29"/>
        <v>11581.298959999998</v>
      </c>
      <c r="O137" s="39">
        <f>VLOOKUP(G137,GDPpc_pop_area!A:C,3,0)</f>
        <v>2235.4396577605585</v>
      </c>
      <c r="P137" s="39">
        <f>VLOOKUP(G137,GDPpc_pop_area!A:G,7,0)</f>
        <v>9.143283640148482</v>
      </c>
      <c r="Q137" s="36">
        <v>-630021</v>
      </c>
      <c r="R137" s="36">
        <v>2</v>
      </c>
      <c r="S137" s="39">
        <f t="shared" si="25"/>
        <v>41085.747309303006</v>
      </c>
      <c r="T137" s="39">
        <f>(S137*K137)/SUM(S$136:S$137)</f>
        <v>8220.950388977424</v>
      </c>
      <c r="U137" s="39"/>
      <c r="V137" s="40">
        <f t="shared" si="30"/>
        <v>18377438.524002224</v>
      </c>
      <c r="W137" s="19"/>
      <c r="X137" s="20">
        <f t="shared" si="31"/>
        <v>18560916.472703822</v>
      </c>
      <c r="Y137" s="20"/>
      <c r="Z137" s="19"/>
      <c r="AA137" s="20">
        <f t="shared" si="32"/>
        <v>6575647.902259279</v>
      </c>
      <c r="AB137" s="20"/>
      <c r="AC137" s="19"/>
      <c r="AD137" s="20">
        <f t="shared" si="33"/>
        <v>15056047.462411948</v>
      </c>
      <c r="AE137" s="20"/>
    </row>
    <row r="138" spans="1:31" ht="13.5">
      <c r="A138" s="36">
        <f t="shared" si="27"/>
        <v>-630015</v>
      </c>
      <c r="B138" s="37">
        <v>-63</v>
      </c>
      <c r="C138" s="37">
        <v>-15</v>
      </c>
      <c r="D138" s="38">
        <v>0.078</v>
      </c>
      <c r="E138" s="38">
        <f>SUM(D138:D139)</f>
        <v>1</v>
      </c>
      <c r="F138" s="37">
        <v>21166</v>
      </c>
      <c r="G138" s="37" t="s">
        <v>23</v>
      </c>
      <c r="H138" s="37" t="s">
        <v>29</v>
      </c>
      <c r="I138" s="37">
        <f>VLOOKUP(A138,Area_Pop!A:E,4,0)</f>
        <v>12846</v>
      </c>
      <c r="J138" s="37"/>
      <c r="K138" s="39">
        <f t="shared" si="28"/>
        <v>12846.279479380124</v>
      </c>
      <c r="L138" s="36">
        <f>VLOOKUP(A138,Area_Pop!A:E,5,0)</f>
        <v>12096</v>
      </c>
      <c r="M138" s="39">
        <v>4621.803</v>
      </c>
      <c r="N138" s="39">
        <f t="shared" si="29"/>
        <v>11970.46977</v>
      </c>
      <c r="O138" s="39">
        <f>VLOOKUP(G138,GDPpc_pop_area!A:C,3,0)</f>
        <v>2360.226399627931</v>
      </c>
      <c r="P138" s="39">
        <f>VLOOKUP(G138,GDPpc_pop_area!A:G,7,0)</f>
        <v>1.2944254673179207</v>
      </c>
      <c r="Q138" s="36">
        <v>-630015</v>
      </c>
      <c r="R138" s="36">
        <v>2</v>
      </c>
      <c r="S138" s="39">
        <f t="shared" si="25"/>
        <v>1208.6007122316887</v>
      </c>
      <c r="T138" s="39">
        <f>(S138*K138)/SUM(S$138:S$139)</f>
        <v>379.40113182019303</v>
      </c>
      <c r="U138" s="39">
        <f>T138+T139</f>
        <v>12846.279479380124</v>
      </c>
      <c r="V138" s="40">
        <f t="shared" si="30"/>
        <v>895472.5673707363</v>
      </c>
      <c r="W138" s="19"/>
      <c r="X138" s="20">
        <f t="shared" si="31"/>
        <v>904412.8486599459</v>
      </c>
      <c r="Y138" s="20">
        <f>SUM(X138:X139)</f>
        <v>40038566.54984513</v>
      </c>
      <c r="Z138" s="19"/>
      <c r="AA138" s="20">
        <f t="shared" si="32"/>
        <v>320409.8493634771</v>
      </c>
      <c r="AB138" s="20">
        <f>SUM(AA138:AA139)</f>
        <v>14184618.336607654</v>
      </c>
      <c r="AC138" s="19"/>
      <c r="AD138" s="20">
        <f t="shared" si="33"/>
        <v>733632.0270103413</v>
      </c>
      <c r="AE138" s="20">
        <f>SUM(AD138:AD139)</f>
        <v>32478059.97014935</v>
      </c>
    </row>
    <row r="139" spans="1:31" ht="13.5">
      <c r="A139" s="36">
        <f t="shared" si="27"/>
        <v>-630015</v>
      </c>
      <c r="B139" s="37">
        <v>-63</v>
      </c>
      <c r="C139" s="37">
        <v>-15</v>
      </c>
      <c r="D139" s="38">
        <v>0.922</v>
      </c>
      <c r="E139" s="38"/>
      <c r="F139" s="37">
        <v>21166</v>
      </c>
      <c r="G139" s="37" t="s">
        <v>27</v>
      </c>
      <c r="H139" s="37" t="s">
        <v>29</v>
      </c>
      <c r="I139" s="37">
        <f>VLOOKUP(A139,Area_Pop!A:E,4,0)</f>
        <v>12846</v>
      </c>
      <c r="J139" s="37"/>
      <c r="K139" s="39">
        <f t="shared" si="28"/>
        <v>12846.279479380124</v>
      </c>
      <c r="L139" s="36">
        <f>VLOOKUP(A139,Area_Pop!A:E,5,0)</f>
        <v>12096</v>
      </c>
      <c r="M139" s="39">
        <v>4621.803</v>
      </c>
      <c r="N139" s="39">
        <f t="shared" si="29"/>
        <v>11970.46977</v>
      </c>
      <c r="O139" s="39">
        <f>VLOOKUP(G139,GDPpc_pop_area!A:C,3,0)</f>
        <v>3108.0198728393843</v>
      </c>
      <c r="P139" s="39">
        <f>VLOOKUP(G139,GDPpc_pop_area!A:G,7,0)</f>
        <v>3.598320392387891</v>
      </c>
      <c r="Q139" s="36">
        <v>-630015</v>
      </c>
      <c r="R139" s="36">
        <v>2</v>
      </c>
      <c r="S139" s="39">
        <f t="shared" si="25"/>
        <v>39713.84581242519</v>
      </c>
      <c r="T139" s="39">
        <f>(S139*K139)/SUM(S$138:S$139)</f>
        <v>12466.87834755993</v>
      </c>
      <c r="U139" s="39"/>
      <c r="V139" s="40">
        <f t="shared" si="30"/>
        <v>38747305.656487286</v>
      </c>
      <c r="W139" s="19"/>
      <c r="X139" s="20">
        <f t="shared" si="31"/>
        <v>39134153.70118518</v>
      </c>
      <c r="Y139" s="20"/>
      <c r="Z139" s="19"/>
      <c r="AA139" s="20">
        <f t="shared" si="32"/>
        <v>13864208.487244176</v>
      </c>
      <c r="AB139" s="20"/>
      <c r="AC139" s="19"/>
      <c r="AD139" s="20">
        <f t="shared" si="33"/>
        <v>31744427.94313901</v>
      </c>
      <c r="AE139" s="20"/>
    </row>
    <row r="140" spans="1:31" ht="13.5">
      <c r="A140" s="36">
        <f t="shared" si="27"/>
        <v>-630014</v>
      </c>
      <c r="B140" s="37">
        <v>-63</v>
      </c>
      <c r="C140" s="37">
        <v>-14</v>
      </c>
      <c r="D140" s="38">
        <v>0.844</v>
      </c>
      <c r="E140" s="38">
        <f>SUM(D140:D141)</f>
        <v>0.9059999999999999</v>
      </c>
      <c r="F140" s="37">
        <v>21165</v>
      </c>
      <c r="G140" s="37" t="s">
        <v>23</v>
      </c>
      <c r="H140" s="37" t="s">
        <v>29</v>
      </c>
      <c r="I140" s="37">
        <f>VLOOKUP(A140,Area_Pop!A:E,4,0)</f>
        <v>6142</v>
      </c>
      <c r="J140" s="37"/>
      <c r="K140" s="39">
        <f t="shared" si="28"/>
        <v>6142.133626214598</v>
      </c>
      <c r="L140" s="36">
        <f>VLOOKUP(A140,Area_Pop!A:E,5,0)</f>
        <v>11006</v>
      </c>
      <c r="M140" s="39">
        <v>4641.958</v>
      </c>
      <c r="N140" s="39">
        <f t="shared" si="29"/>
        <v>12022.671219999998</v>
      </c>
      <c r="O140" s="39">
        <f>VLOOKUP(G140,GDPpc_pop_area!A:C,3,0)</f>
        <v>2360.226399627931</v>
      </c>
      <c r="P140" s="39">
        <f>VLOOKUP(G140,GDPpc_pop_area!A:G,7,0)</f>
        <v>1.2944254673179207</v>
      </c>
      <c r="Q140" s="36">
        <v>-630014</v>
      </c>
      <c r="R140" s="36">
        <v>2</v>
      </c>
      <c r="S140" s="39">
        <f t="shared" si="25"/>
        <v>13134.709329630332</v>
      </c>
      <c r="T140" s="39">
        <f>(S140*K140)/SUM(S$140:S$141)</f>
        <v>5100.560178897396</v>
      </c>
      <c r="U140" s="39">
        <f>T140+T141</f>
        <v>6142.133626214599</v>
      </c>
      <c r="V140" s="40">
        <f t="shared" si="30"/>
        <v>12038476.787124598</v>
      </c>
      <c r="W140" s="19"/>
      <c r="X140" s="20">
        <f t="shared" si="31"/>
        <v>12158667.368826644</v>
      </c>
      <c r="Y140" s="20">
        <f>SUM(X140:X141)</f>
        <v>15428218.433818197</v>
      </c>
      <c r="Z140" s="19"/>
      <c r="AA140" s="20">
        <f t="shared" si="32"/>
        <v>4307498.269046764</v>
      </c>
      <c r="AB140" s="20">
        <f>SUM(AA140:AA141)</f>
        <v>5465814.81195341</v>
      </c>
      <c r="AC140" s="19"/>
      <c r="AD140" s="20">
        <f t="shared" si="33"/>
        <v>9862738.903757714</v>
      </c>
      <c r="AE140" s="20">
        <f>SUM(AD140:AD141)</f>
        <v>12514898.676562369</v>
      </c>
    </row>
    <row r="141" spans="1:31" ht="13.5">
      <c r="A141" s="36">
        <f t="shared" si="27"/>
        <v>-630014</v>
      </c>
      <c r="B141" s="37">
        <v>-63</v>
      </c>
      <c r="C141" s="37">
        <v>-14</v>
      </c>
      <c r="D141" s="38">
        <v>0.062</v>
      </c>
      <c r="E141" s="38"/>
      <c r="F141" s="37">
        <v>21165</v>
      </c>
      <c r="G141" s="37" t="s">
        <v>27</v>
      </c>
      <c r="H141" s="37" t="s">
        <v>29</v>
      </c>
      <c r="I141" s="37">
        <f>VLOOKUP(A141,Area_Pop!A:E,4,0)</f>
        <v>6142</v>
      </c>
      <c r="J141" s="37"/>
      <c r="K141" s="39">
        <f t="shared" si="28"/>
        <v>6142.133626214598</v>
      </c>
      <c r="L141" s="36">
        <f>VLOOKUP(A141,Area_Pop!A:E,5,0)</f>
        <v>11006</v>
      </c>
      <c r="M141" s="39">
        <v>4641.958</v>
      </c>
      <c r="N141" s="39">
        <f t="shared" si="29"/>
        <v>12022.671219999998</v>
      </c>
      <c r="O141" s="39">
        <f>VLOOKUP(G141,GDPpc_pop_area!A:C,3,0)</f>
        <v>3108.0198728393843</v>
      </c>
      <c r="P141" s="39">
        <f>VLOOKUP(G141,GDPpc_pop_area!A:G,7,0)</f>
        <v>3.598320392387891</v>
      </c>
      <c r="Q141" s="36">
        <v>-630014</v>
      </c>
      <c r="R141" s="36">
        <v>2</v>
      </c>
      <c r="S141" s="39">
        <f t="shared" si="25"/>
        <v>2682.2082273578617</v>
      </c>
      <c r="T141" s="39">
        <f>(S141*K141)/SUM(S$140:S$141)</f>
        <v>1041.5734473172022</v>
      </c>
      <c r="U141" s="39"/>
      <c r="V141" s="40">
        <f t="shared" si="30"/>
        <v>3237230.97328369</v>
      </c>
      <c r="W141" s="19"/>
      <c r="X141" s="20">
        <f t="shared" si="31"/>
        <v>3269551.064991553</v>
      </c>
      <c r="Y141" s="20"/>
      <c r="Z141" s="19"/>
      <c r="AA141" s="20">
        <f t="shared" si="32"/>
        <v>1158316.5429066455</v>
      </c>
      <c r="AB141" s="20"/>
      <c r="AC141" s="19"/>
      <c r="AD141" s="20">
        <f t="shared" si="33"/>
        <v>2652159.7728046556</v>
      </c>
      <c r="AE141" s="20"/>
    </row>
    <row r="142" spans="1:31" ht="13.5">
      <c r="A142" s="36">
        <f t="shared" si="27"/>
        <v>-620014</v>
      </c>
      <c r="B142" s="37">
        <v>-62</v>
      </c>
      <c r="C142" s="37">
        <v>-14</v>
      </c>
      <c r="D142" s="38">
        <v>0.053</v>
      </c>
      <c r="E142" s="38">
        <f>SUM(D142:D143)</f>
        <v>0.489</v>
      </c>
      <c r="F142" s="37">
        <v>21345</v>
      </c>
      <c r="G142" s="37" t="s">
        <v>23</v>
      </c>
      <c r="H142" s="37" t="s">
        <v>29</v>
      </c>
      <c r="I142" s="37">
        <f>VLOOKUP(A142,Area_Pop!A:E,4,0)</f>
        <v>3856</v>
      </c>
      <c r="J142" s="37"/>
      <c r="K142" s="39">
        <f t="shared" si="28"/>
        <v>3856.0838916775465</v>
      </c>
      <c r="L142" s="36">
        <f>VLOOKUP(A142,Area_Pop!A:E,5,0)</f>
        <v>6055</v>
      </c>
      <c r="M142" s="39">
        <v>4641.958</v>
      </c>
      <c r="N142" s="39">
        <f t="shared" si="29"/>
        <v>12022.671219999998</v>
      </c>
      <c r="O142" s="39">
        <f>VLOOKUP(G142,GDPpc_pop_area!A:C,3,0)</f>
        <v>2360.226399627931</v>
      </c>
      <c r="P142" s="39">
        <f>VLOOKUP(G142,GDPpc_pop_area!A:G,7,0)</f>
        <v>1.2944254673179207</v>
      </c>
      <c r="Q142" s="36">
        <v>-620014</v>
      </c>
      <c r="R142" s="36">
        <v>2</v>
      </c>
      <c r="S142" s="39">
        <f t="shared" si="25"/>
        <v>824.8099460549853</v>
      </c>
      <c r="T142" s="39">
        <f>(S142*K142)/SUM(S$142:S$143)</f>
        <v>161.55687568690578</v>
      </c>
      <c r="U142" s="39">
        <f>T142+T143</f>
        <v>3856.0838916775465</v>
      </c>
      <c r="V142" s="40">
        <f t="shared" si="30"/>
        <v>381310.8030376429</v>
      </c>
      <c r="W142" s="19"/>
      <c r="X142" s="20">
        <f t="shared" si="31"/>
        <v>385117.7603493341</v>
      </c>
      <c r="Y142" s="20">
        <f>SUM(X142:X143)</f>
        <v>11982422.560011314</v>
      </c>
      <c r="Z142" s="19"/>
      <c r="AA142" s="20">
        <f t="shared" si="32"/>
        <v>136437.16336357116</v>
      </c>
      <c r="AB142" s="20">
        <f>SUM(AA142:AA143)</f>
        <v>4245059.336730304</v>
      </c>
      <c r="AC142" s="19"/>
      <c r="AD142" s="20">
        <f t="shared" si="33"/>
        <v>312395.7422557541</v>
      </c>
      <c r="AE142" s="20">
        <f>SUM(AD142:AD143)</f>
        <v>9719774.508091707</v>
      </c>
    </row>
    <row r="143" spans="1:31" ht="13.5">
      <c r="A143" s="36">
        <f t="shared" si="27"/>
        <v>-620014</v>
      </c>
      <c r="B143" s="37">
        <v>-62</v>
      </c>
      <c r="C143" s="37">
        <v>-14</v>
      </c>
      <c r="D143" s="38">
        <v>0.436</v>
      </c>
      <c r="E143" s="38"/>
      <c r="F143" s="37">
        <v>21345</v>
      </c>
      <c r="G143" s="37" t="s">
        <v>27</v>
      </c>
      <c r="H143" s="37" t="s">
        <v>29</v>
      </c>
      <c r="I143" s="37">
        <f>VLOOKUP(A143,Area_Pop!A:E,4,0)</f>
        <v>3856</v>
      </c>
      <c r="J143" s="37"/>
      <c r="K143" s="39">
        <f t="shared" si="28"/>
        <v>3856.0838916775465</v>
      </c>
      <c r="L143" s="36">
        <f>VLOOKUP(A143,Area_Pop!A:E,5,0)</f>
        <v>6055</v>
      </c>
      <c r="M143" s="39">
        <v>4641.958</v>
      </c>
      <c r="N143" s="39">
        <f t="shared" si="29"/>
        <v>12022.671219999998</v>
      </c>
      <c r="O143" s="39">
        <f>VLOOKUP(G143,GDPpc_pop_area!A:C,3,0)</f>
        <v>3108.0198728393843</v>
      </c>
      <c r="P143" s="39">
        <f>VLOOKUP(G143,GDPpc_pop_area!A:G,7,0)</f>
        <v>3.598320392387891</v>
      </c>
      <c r="Q143" s="36">
        <v>-620014</v>
      </c>
      <c r="R143" s="36">
        <v>2</v>
      </c>
      <c r="S143" s="39">
        <f t="shared" si="25"/>
        <v>18861.980437548835</v>
      </c>
      <c r="T143" s="39">
        <f>(S143*K143)/SUM(S$142:S$143)</f>
        <v>3694.527015990641</v>
      </c>
      <c r="U143" s="39"/>
      <c r="V143" s="40">
        <f t="shared" si="30"/>
        <v>11482663.386440901</v>
      </c>
      <c r="W143" s="19"/>
      <c r="X143" s="20">
        <f t="shared" si="31"/>
        <v>11597304.799661981</v>
      </c>
      <c r="Y143" s="20"/>
      <c r="Z143" s="19"/>
      <c r="AA143" s="20">
        <f t="shared" si="32"/>
        <v>4108622.1733667334</v>
      </c>
      <c r="AB143" s="20"/>
      <c r="AC143" s="19"/>
      <c r="AD143" s="20">
        <f t="shared" si="33"/>
        <v>9407378.765835952</v>
      </c>
      <c r="AE143" s="20"/>
    </row>
    <row r="144" spans="1:31" ht="13.5">
      <c r="A144" s="36">
        <f t="shared" si="27"/>
        <v>-680018</v>
      </c>
      <c r="B144" s="37">
        <v>-68</v>
      </c>
      <c r="C144" s="37">
        <v>-18</v>
      </c>
      <c r="D144" s="38">
        <v>0</v>
      </c>
      <c r="E144" s="38">
        <f>SUM(D144:D146)</f>
        <v>1.005</v>
      </c>
      <c r="F144" s="37">
        <v>20269</v>
      </c>
      <c r="G144" s="37" t="s">
        <v>24</v>
      </c>
      <c r="H144" s="37" t="s">
        <v>29</v>
      </c>
      <c r="I144" s="37">
        <f>VLOOKUP(A144,Area_Pop!A:E,4,0)</f>
        <v>212996</v>
      </c>
      <c r="J144" s="37"/>
      <c r="K144" s="39">
        <f t="shared" si="28"/>
        <v>213000.6339708897</v>
      </c>
      <c r="L144" s="36">
        <f>VLOOKUP(A144,Area_Pop!A:E,5,0)</f>
        <v>11664</v>
      </c>
      <c r="M144" s="39">
        <v>4552.911</v>
      </c>
      <c r="N144" s="39">
        <f t="shared" si="29"/>
        <v>11792.03949</v>
      </c>
      <c r="O144" s="39">
        <f>VLOOKUP(G144,GDPpc_pop_area!A:C,3,0)</f>
        <v>2310.2792106555394</v>
      </c>
      <c r="P144" s="39">
        <f>VLOOKUP(G144,GDPpc_pop_area!A:G,7,0)</f>
        <v>21.187627905945757</v>
      </c>
      <c r="Q144" s="36">
        <v>-680018</v>
      </c>
      <c r="R144" s="36">
        <v>3</v>
      </c>
      <c r="S144" s="39">
        <f t="shared" si="25"/>
        <v>0</v>
      </c>
      <c r="T144" s="39">
        <f>(S144*K144)/SUM(S$144:S$146)</f>
        <v>0</v>
      </c>
      <c r="U144" s="39">
        <f>SUM(T144:T146)</f>
        <v>213000.63397088967</v>
      </c>
      <c r="V144" s="40">
        <f t="shared" si="30"/>
        <v>0</v>
      </c>
      <c r="W144" s="19"/>
      <c r="X144" s="20">
        <f t="shared" si="31"/>
        <v>0</v>
      </c>
      <c r="Y144" s="20">
        <f>SUM(X144:X146)</f>
        <v>459396847.1304875</v>
      </c>
      <c r="Z144" s="19"/>
      <c r="AA144" s="20">
        <f t="shared" si="32"/>
        <v>0</v>
      </c>
      <c r="AB144" s="20">
        <f>SUM(AA144:AA146)</f>
        <v>162752303.66887504</v>
      </c>
      <c r="AC144" s="19"/>
      <c r="AD144" s="20">
        <f t="shared" si="33"/>
        <v>0</v>
      </c>
      <c r="AE144" s="20">
        <f>SUM(AD144:AD146)</f>
        <v>372648664.4477341</v>
      </c>
    </row>
    <row r="145" spans="1:31" ht="13.5">
      <c r="A145" s="36">
        <f t="shared" si="27"/>
        <v>-680018</v>
      </c>
      <c r="B145" s="37">
        <v>-68</v>
      </c>
      <c r="C145" s="37">
        <v>-18</v>
      </c>
      <c r="D145" s="38">
        <v>0.406</v>
      </c>
      <c r="E145" s="38"/>
      <c r="F145" s="37">
        <v>20269</v>
      </c>
      <c r="G145" s="37" t="s">
        <v>21</v>
      </c>
      <c r="H145" s="37" t="s">
        <v>29</v>
      </c>
      <c r="I145" s="37">
        <f>VLOOKUP(A145,Area_Pop!A:E,4,0)</f>
        <v>212996</v>
      </c>
      <c r="J145" s="37"/>
      <c r="K145" s="39">
        <f t="shared" si="28"/>
        <v>213000.6339708897</v>
      </c>
      <c r="L145" s="36">
        <f>VLOOKUP(A145,Area_Pop!A:E,5,0)</f>
        <v>11664</v>
      </c>
      <c r="M145" s="39">
        <v>4552.911</v>
      </c>
      <c r="N145" s="39">
        <f t="shared" si="29"/>
        <v>11792.03949</v>
      </c>
      <c r="O145" s="39">
        <f>VLOOKUP(G145,GDPpc_pop_area!A:C,3,0)</f>
        <v>2298.9652534765387</v>
      </c>
      <c r="P145" s="39">
        <f>VLOOKUP(G145,GDPpc_pop_area!A:G,7,0)</f>
        <v>6.865317280763001</v>
      </c>
      <c r="Q145" s="36">
        <v>-680018</v>
      </c>
      <c r="R145" s="36">
        <v>3</v>
      </c>
      <c r="S145" s="39">
        <f aca="true" t="shared" si="34" ref="S145:S183">D145*P145*N145</f>
        <v>32868.17354937151</v>
      </c>
      <c r="T145" s="39">
        <f>(S145*K145)/SUM(S$144:S$146)</f>
        <v>50644.30187876913</v>
      </c>
      <c r="U145" s="39"/>
      <c r="V145" s="40">
        <f t="shared" si="30"/>
        <v>116429490.30586682</v>
      </c>
      <c r="W145" s="19"/>
      <c r="X145" s="20">
        <f t="shared" si="31"/>
        <v>117591907.14768036</v>
      </c>
      <c r="Y145" s="20"/>
      <c r="Z145" s="19"/>
      <c r="AA145" s="20">
        <f t="shared" si="32"/>
        <v>41659741.246907935</v>
      </c>
      <c r="AB145" s="20"/>
      <c r="AC145" s="19"/>
      <c r="AD145" s="20">
        <f t="shared" si="33"/>
        <v>95386956.66319677</v>
      </c>
      <c r="AE145" s="20"/>
    </row>
    <row r="146" spans="1:31" ht="13.5">
      <c r="A146" s="36">
        <f t="shared" si="27"/>
        <v>-680018</v>
      </c>
      <c r="B146" s="37">
        <v>-68</v>
      </c>
      <c r="C146" s="37">
        <v>-18</v>
      </c>
      <c r="D146" s="38">
        <v>0.599</v>
      </c>
      <c r="E146" s="38"/>
      <c r="F146" s="37">
        <v>20269</v>
      </c>
      <c r="G146" s="37" t="s">
        <v>20</v>
      </c>
      <c r="H146" s="37" t="s">
        <v>29</v>
      </c>
      <c r="I146" s="37">
        <f>VLOOKUP(A146,Area_Pop!A:E,4,0)</f>
        <v>212996</v>
      </c>
      <c r="J146" s="37"/>
      <c r="K146" s="39">
        <f t="shared" si="28"/>
        <v>213000.6339708897</v>
      </c>
      <c r="L146" s="36">
        <f>VLOOKUP(A146,Area_Pop!A:E,5,0)</f>
        <v>11664</v>
      </c>
      <c r="M146" s="39">
        <v>4552.911</v>
      </c>
      <c r="N146" s="39">
        <f t="shared" si="29"/>
        <v>11792.03949</v>
      </c>
      <c r="O146" s="39">
        <f>VLOOKUP(G146,GDPpc_pop_area!A:C,3,0)</f>
        <v>2084.4652821075233</v>
      </c>
      <c r="P146" s="39">
        <f>VLOOKUP(G146,GDPpc_pop_area!A:G,7,0)</f>
        <v>14.917583127243462</v>
      </c>
      <c r="Q146" s="36">
        <v>-680018</v>
      </c>
      <c r="R146" s="36">
        <v>3</v>
      </c>
      <c r="S146" s="39">
        <f t="shared" si="34"/>
        <v>105369.32886975574</v>
      </c>
      <c r="T146" s="39">
        <f>(S146*K146)/SUM(S$144:S$146)</f>
        <v>162356.33209212054</v>
      </c>
      <c r="U146" s="39"/>
      <c r="V146" s="40">
        <f t="shared" si="30"/>
        <v>338426137.5763448</v>
      </c>
      <c r="W146" s="19"/>
      <c r="X146" s="20">
        <f t="shared" si="31"/>
        <v>341804939.98280716</v>
      </c>
      <c r="Y146" s="20"/>
      <c r="Z146" s="19"/>
      <c r="AA146" s="20">
        <f t="shared" si="32"/>
        <v>121092562.42196709</v>
      </c>
      <c r="AB146" s="20"/>
      <c r="AC146" s="19"/>
      <c r="AD146" s="20">
        <f t="shared" si="33"/>
        <v>277261707.7845373</v>
      </c>
      <c r="AE146" s="20"/>
    </row>
    <row r="147" spans="1:31" ht="13.5">
      <c r="A147" s="36">
        <f t="shared" si="27"/>
        <v>-680013</v>
      </c>
      <c r="B147" s="37">
        <v>-68</v>
      </c>
      <c r="C147" s="37">
        <v>-13</v>
      </c>
      <c r="D147" s="38">
        <v>0.003</v>
      </c>
      <c r="E147" s="38">
        <f>SUM(D147:D149)</f>
        <v>1.001</v>
      </c>
      <c r="F147" s="37">
        <v>20264</v>
      </c>
      <c r="G147" s="37" t="s">
        <v>23</v>
      </c>
      <c r="H147" s="37" t="s">
        <v>29</v>
      </c>
      <c r="I147" s="37">
        <f>VLOOKUP(A147,Area_Pop!A:E,4,0)</f>
        <v>3216</v>
      </c>
      <c r="J147" s="37"/>
      <c r="K147" s="39">
        <f t="shared" si="28"/>
        <v>3216.069967747663</v>
      </c>
      <c r="L147" s="36">
        <f>VLOOKUP(A147,Area_Pop!A:E,5,0)</f>
        <v>12096</v>
      </c>
      <c r="M147" s="39">
        <v>4660.703</v>
      </c>
      <c r="N147" s="39">
        <f t="shared" si="29"/>
        <v>12071.22077</v>
      </c>
      <c r="O147" s="39">
        <f>VLOOKUP(G147,GDPpc_pop_area!A:C,3,0)</f>
        <v>2360.226399627931</v>
      </c>
      <c r="P147" s="39">
        <f>VLOOKUP(G147,GDPpc_pop_area!A:G,7,0)</f>
        <v>1.2944254673179207</v>
      </c>
      <c r="Q147" s="36">
        <v>-680013</v>
      </c>
      <c r="R147" s="36">
        <v>3</v>
      </c>
      <c r="S147" s="39">
        <f t="shared" si="34"/>
        <v>46.87588675891512</v>
      </c>
      <c r="T147" s="39">
        <f>(S147*K147)/SUM(S$147:S$149)</f>
        <v>0.9564626300282243</v>
      </c>
      <c r="U147" s="39">
        <f>SUM(T147:T149)</f>
        <v>3216.069967747663</v>
      </c>
      <c r="V147" s="40">
        <f t="shared" si="30"/>
        <v>2257.468349650178</v>
      </c>
      <c r="W147" s="19"/>
      <c r="X147" s="20">
        <f t="shared" si="31"/>
        <v>2280.0066191435913</v>
      </c>
      <c r="Y147" s="20">
        <f>SUM(X147:X149)</f>
        <v>6784836.6549436385</v>
      </c>
      <c r="Z147" s="19"/>
      <c r="AA147" s="20">
        <f t="shared" si="32"/>
        <v>807.7467922641227</v>
      </c>
      <c r="AB147" s="20">
        <f>SUM(AA147:AA149)</f>
        <v>2403690.4095152617</v>
      </c>
      <c r="AC147" s="19"/>
      <c r="AD147" s="20">
        <f t="shared" si="33"/>
        <v>1849.4715992565789</v>
      </c>
      <c r="AE147" s="20">
        <f>SUM(AD147:AD149)</f>
        <v>5503651.872566337</v>
      </c>
    </row>
    <row r="148" spans="1:31" ht="13.5">
      <c r="A148" s="36">
        <f t="shared" si="27"/>
        <v>-680013</v>
      </c>
      <c r="B148" s="37">
        <v>-68</v>
      </c>
      <c r="C148" s="37">
        <v>-13</v>
      </c>
      <c r="D148" s="38">
        <v>0.869</v>
      </c>
      <c r="E148" s="38"/>
      <c r="F148" s="37">
        <v>20264</v>
      </c>
      <c r="G148" s="37" t="s">
        <v>20</v>
      </c>
      <c r="H148" s="37" t="s">
        <v>29</v>
      </c>
      <c r="I148" s="37">
        <f>VLOOKUP(A148,Area_Pop!A:E,4,0)</f>
        <v>3216</v>
      </c>
      <c r="J148" s="37"/>
      <c r="K148" s="39">
        <f t="shared" si="28"/>
        <v>3216.069967747663</v>
      </c>
      <c r="L148" s="36">
        <f>VLOOKUP(A148,Area_Pop!A:E,5,0)</f>
        <v>12096</v>
      </c>
      <c r="M148" s="39">
        <v>4660.703</v>
      </c>
      <c r="N148" s="39">
        <f t="shared" si="29"/>
        <v>12071.22077</v>
      </c>
      <c r="O148" s="39">
        <f>VLOOKUP(G148,GDPpc_pop_area!A:C,3,0)</f>
        <v>2084.4652821075233</v>
      </c>
      <c r="P148" s="39">
        <f>VLOOKUP(G148,GDPpc_pop_area!A:G,7,0)</f>
        <v>14.917583127243462</v>
      </c>
      <c r="Q148" s="36">
        <v>-680013</v>
      </c>
      <c r="R148" s="36">
        <v>3</v>
      </c>
      <c r="S148" s="39">
        <f t="shared" si="34"/>
        <v>156483.81873760727</v>
      </c>
      <c r="T148" s="39">
        <f>(S148*K148)/SUM(S$147:S$149)</f>
        <v>3192.9193275083276</v>
      </c>
      <c r="U148" s="39"/>
      <c r="V148" s="40">
        <f t="shared" si="30"/>
        <v>6655529.48676121</v>
      </c>
      <c r="W148" s="19"/>
      <c r="X148" s="20">
        <f t="shared" si="31"/>
        <v>6721977.424876146</v>
      </c>
      <c r="Y148" s="20"/>
      <c r="Z148" s="19"/>
      <c r="AA148" s="20">
        <f t="shared" si="32"/>
        <v>2381421.02616133</v>
      </c>
      <c r="AB148" s="20"/>
      <c r="AC148" s="19"/>
      <c r="AD148" s="20">
        <f t="shared" si="33"/>
        <v>5452662.388682894</v>
      </c>
      <c r="AE148" s="20"/>
    </row>
    <row r="149" spans="1:31" ht="13.5">
      <c r="A149" s="36">
        <f t="shared" si="27"/>
        <v>-680013</v>
      </c>
      <c r="B149" s="37">
        <v>-68</v>
      </c>
      <c r="C149" s="37">
        <v>-13</v>
      </c>
      <c r="D149" s="38">
        <v>0.129</v>
      </c>
      <c r="E149" s="38"/>
      <c r="F149" s="37">
        <v>20264</v>
      </c>
      <c r="G149" s="37" t="s">
        <v>19</v>
      </c>
      <c r="H149" s="37" t="s">
        <v>29</v>
      </c>
      <c r="I149" s="37">
        <f>VLOOKUP(A149,Area_Pop!A:E,4,0)</f>
        <v>3216</v>
      </c>
      <c r="J149" s="37"/>
      <c r="K149" s="39">
        <f t="shared" si="28"/>
        <v>3216.069967747663</v>
      </c>
      <c r="L149" s="36">
        <f>VLOOKUP(A149,Area_Pop!A:E,5,0)</f>
        <v>12096</v>
      </c>
      <c r="M149" s="39">
        <v>4660.703</v>
      </c>
      <c r="N149" s="39">
        <f t="shared" si="29"/>
        <v>12071.22077</v>
      </c>
      <c r="O149" s="39">
        <f>VLOOKUP(G149,GDPpc_pop_area!A:C,3,0)</f>
        <v>2702.5280298535513</v>
      </c>
      <c r="P149" s="39">
        <f>VLOOKUP(G149,GDPpc_pop_area!A:G,7,0)</f>
        <v>0.6985212848115085</v>
      </c>
      <c r="Q149" s="36">
        <v>-680013</v>
      </c>
      <c r="R149" s="36">
        <v>3</v>
      </c>
      <c r="S149" s="39">
        <f t="shared" si="34"/>
        <v>1087.728598753986</v>
      </c>
      <c r="T149" s="39">
        <f>(S149*K149)/SUM(S$147:S$149)</f>
        <v>22.1941776093076</v>
      </c>
      <c r="U149" s="39"/>
      <c r="V149" s="40">
        <f t="shared" si="30"/>
        <v>59980.38708870187</v>
      </c>
      <c r="W149" s="19"/>
      <c r="X149" s="20">
        <f t="shared" si="31"/>
        <v>60579.22344834957</v>
      </c>
      <c r="Y149" s="20"/>
      <c r="Z149" s="19"/>
      <c r="AA149" s="20">
        <f t="shared" si="32"/>
        <v>21461.636561667452</v>
      </c>
      <c r="AB149" s="20"/>
      <c r="AC149" s="19"/>
      <c r="AD149" s="20">
        <f t="shared" si="33"/>
        <v>49140.01228418567</v>
      </c>
      <c r="AE149" s="20"/>
    </row>
    <row r="150" spans="1:31" ht="13.5">
      <c r="A150" s="36">
        <f t="shared" si="27"/>
        <v>-670017</v>
      </c>
      <c r="B150" s="37">
        <v>-67</v>
      </c>
      <c r="C150" s="37">
        <v>-17</v>
      </c>
      <c r="D150" s="38">
        <v>0.141</v>
      </c>
      <c r="E150" s="38">
        <f>SUM(D150:D152)</f>
        <v>1.003</v>
      </c>
      <c r="F150" s="37">
        <v>20448</v>
      </c>
      <c r="G150" s="37" t="s">
        <v>23</v>
      </c>
      <c r="H150" s="37" t="s">
        <v>29</v>
      </c>
      <c r="I150" s="37">
        <f>VLOOKUP(A150,Area_Pop!A:E,4,0)</f>
        <v>55294</v>
      </c>
      <c r="J150" s="37"/>
      <c r="K150" s="39">
        <f t="shared" si="28"/>
        <v>55295.20298402963</v>
      </c>
      <c r="L150" s="36">
        <f>VLOOKUP(A150,Area_Pop!A:E,5,0)</f>
        <v>12096</v>
      </c>
      <c r="M150" s="39">
        <v>4577.27</v>
      </c>
      <c r="N150" s="39">
        <f t="shared" si="29"/>
        <v>11855.1293</v>
      </c>
      <c r="O150" s="39">
        <f>VLOOKUP(G150,GDPpc_pop_area!A:C,3,0)</f>
        <v>2360.226399627931</v>
      </c>
      <c r="P150" s="39">
        <f>VLOOKUP(G150,GDPpc_pop_area!A:G,7,0)</f>
        <v>1.2944254673179207</v>
      </c>
      <c r="Q150" s="36">
        <v>-670017</v>
      </c>
      <c r="R150" s="36">
        <v>3</v>
      </c>
      <c r="S150" s="39">
        <f t="shared" si="34"/>
        <v>2163.7269610816293</v>
      </c>
      <c r="T150" s="39">
        <f>(S150*K150)/SUM(S$150:S$152)</f>
        <v>580.8740986411386</v>
      </c>
      <c r="U150" s="39">
        <f>SUM(T150:T152)</f>
        <v>55295.202984029616</v>
      </c>
      <c r="V150" s="40">
        <f t="shared" si="30"/>
        <v>1370994.3824728944</v>
      </c>
      <c r="W150" s="19"/>
      <c r="X150" s="20">
        <f t="shared" si="31"/>
        <v>1384682.2115274714</v>
      </c>
      <c r="Y150" s="20">
        <f>SUM(X150:X152)</f>
        <v>127200480.28972352</v>
      </c>
      <c r="Z150" s="19"/>
      <c r="AA150" s="20">
        <f t="shared" si="32"/>
        <v>490556.7401758788</v>
      </c>
      <c r="AB150" s="20">
        <f>SUM(AA150:AA152)</f>
        <v>45063807.73888849</v>
      </c>
      <c r="AC150" s="19"/>
      <c r="AD150" s="20">
        <f t="shared" si="33"/>
        <v>1123211.8375067601</v>
      </c>
      <c r="AE150" s="20">
        <f>SUM(AD150:AD152)</f>
        <v>103181137.16529697</v>
      </c>
    </row>
    <row r="151" spans="1:31" ht="13.5">
      <c r="A151" s="36">
        <f t="shared" si="27"/>
        <v>-670017</v>
      </c>
      <c r="B151" s="37">
        <v>-67</v>
      </c>
      <c r="C151" s="37">
        <v>-17</v>
      </c>
      <c r="D151" s="38">
        <v>0.691</v>
      </c>
      <c r="E151" s="38"/>
      <c r="F151" s="37">
        <v>20448</v>
      </c>
      <c r="G151" s="37" t="s">
        <v>24</v>
      </c>
      <c r="H151" s="37" t="s">
        <v>29</v>
      </c>
      <c r="I151" s="37">
        <f>VLOOKUP(A151,Area_Pop!A:E,4,0)</f>
        <v>55294</v>
      </c>
      <c r="J151" s="37"/>
      <c r="K151" s="39">
        <f t="shared" si="28"/>
        <v>55295.20298402963</v>
      </c>
      <c r="L151" s="36">
        <f>VLOOKUP(A151,Area_Pop!A:E,5,0)</f>
        <v>12096</v>
      </c>
      <c r="M151" s="39">
        <v>4577.27</v>
      </c>
      <c r="N151" s="39">
        <f t="shared" si="29"/>
        <v>11855.1293</v>
      </c>
      <c r="O151" s="39">
        <f>VLOOKUP(G151,GDPpc_pop_area!A:C,3,0)</f>
        <v>2310.2792106555394</v>
      </c>
      <c r="P151" s="39">
        <f>VLOOKUP(G151,GDPpc_pop_area!A:G,7,0)</f>
        <v>21.187627905945757</v>
      </c>
      <c r="Q151" s="36">
        <v>-670017</v>
      </c>
      <c r="R151" s="36">
        <v>3</v>
      </c>
      <c r="S151" s="39">
        <f t="shared" si="34"/>
        <v>173566.80925422514</v>
      </c>
      <c r="T151" s="39">
        <f>(S151*K151)/SUM(S$150:S$152)</f>
        <v>46595.742296970384</v>
      </c>
      <c r="U151" s="39"/>
      <c r="V151" s="40">
        <f t="shared" si="30"/>
        <v>107649174.73375367</v>
      </c>
      <c r="W151" s="19"/>
      <c r="X151" s="20">
        <f t="shared" si="31"/>
        <v>108723930.05037586</v>
      </c>
      <c r="Y151" s="20"/>
      <c r="Z151" s="19"/>
      <c r="AA151" s="20">
        <f t="shared" si="32"/>
        <v>38518048.58949364</v>
      </c>
      <c r="AB151" s="20"/>
      <c r="AC151" s="19"/>
      <c r="AD151" s="20">
        <f t="shared" si="33"/>
        <v>88193525.00970316</v>
      </c>
      <c r="AE151" s="20"/>
    </row>
    <row r="152" spans="1:31" ht="13.5">
      <c r="A152" s="36">
        <f t="shared" si="27"/>
        <v>-670017</v>
      </c>
      <c r="B152" s="37">
        <v>-67</v>
      </c>
      <c r="C152" s="37">
        <v>-17</v>
      </c>
      <c r="D152" s="38">
        <v>0.171</v>
      </c>
      <c r="E152" s="38"/>
      <c r="F152" s="37">
        <v>20448</v>
      </c>
      <c r="G152" s="37" t="s">
        <v>20</v>
      </c>
      <c r="H152" s="37" t="s">
        <v>29</v>
      </c>
      <c r="I152" s="37">
        <f>VLOOKUP(A152,Area_Pop!A:E,4,0)</f>
        <v>55294</v>
      </c>
      <c r="J152" s="37"/>
      <c r="K152" s="39">
        <f t="shared" si="28"/>
        <v>55295.20298402963</v>
      </c>
      <c r="L152" s="36">
        <f>VLOOKUP(A152,Area_Pop!A:E,5,0)</f>
        <v>12096</v>
      </c>
      <c r="M152" s="39">
        <v>4577.27</v>
      </c>
      <c r="N152" s="39">
        <f t="shared" si="29"/>
        <v>11855.1293</v>
      </c>
      <c r="O152" s="39">
        <f>VLOOKUP(G152,GDPpc_pop_area!A:C,3,0)</f>
        <v>2084.4652821075233</v>
      </c>
      <c r="P152" s="39">
        <f>VLOOKUP(G152,GDPpc_pop_area!A:G,7,0)</f>
        <v>14.917583127243462</v>
      </c>
      <c r="Q152" s="36">
        <v>-670017</v>
      </c>
      <c r="R152" s="36">
        <v>3</v>
      </c>
      <c r="S152" s="39">
        <f t="shared" si="34"/>
        <v>30241.328935701804</v>
      </c>
      <c r="T152" s="39">
        <f>(S152*K152)/SUM(S$150:S$152)</f>
        <v>8118.5865884181</v>
      </c>
      <c r="U152" s="39"/>
      <c r="V152" s="40">
        <f t="shared" si="30"/>
        <v>16922911.88334129</v>
      </c>
      <c r="W152" s="19"/>
      <c r="X152" s="20">
        <f t="shared" si="31"/>
        <v>17091868.027820185</v>
      </c>
      <c r="Y152" s="20"/>
      <c r="Z152" s="19"/>
      <c r="AA152" s="20">
        <f t="shared" si="32"/>
        <v>6055202.40921897</v>
      </c>
      <c r="AB152" s="20"/>
      <c r="AC152" s="19"/>
      <c r="AD152" s="20">
        <f t="shared" si="33"/>
        <v>13864400.318087049</v>
      </c>
      <c r="AE152" s="20"/>
    </row>
    <row r="153" spans="1:31" ht="13.5">
      <c r="A153" s="36">
        <f t="shared" si="27"/>
        <v>-670016</v>
      </c>
      <c r="B153" s="37">
        <v>-67</v>
      </c>
      <c r="C153" s="37">
        <v>-16</v>
      </c>
      <c r="D153" s="38">
        <v>0.866</v>
      </c>
      <c r="E153" s="38">
        <f>SUM(D153:D155)</f>
        <v>1</v>
      </c>
      <c r="F153" s="37">
        <v>20447</v>
      </c>
      <c r="G153" s="37" t="s">
        <v>23</v>
      </c>
      <c r="H153" s="37" t="s">
        <v>29</v>
      </c>
      <c r="I153" s="37">
        <f>VLOOKUP(A153,Area_Pop!A:E,4,0)</f>
        <v>8395</v>
      </c>
      <c r="J153" s="37"/>
      <c r="K153" s="39">
        <f t="shared" si="28"/>
        <v>8395.182642799015</v>
      </c>
      <c r="L153" s="36">
        <f>VLOOKUP(A153,Area_Pop!A:E,5,0)</f>
        <v>12096</v>
      </c>
      <c r="M153" s="39">
        <v>4600.239</v>
      </c>
      <c r="N153" s="39">
        <f t="shared" si="29"/>
        <v>11914.619009999999</v>
      </c>
      <c r="O153" s="39">
        <f>VLOOKUP(G153,GDPpc_pop_area!A:C,3,0)</f>
        <v>2360.226399627931</v>
      </c>
      <c r="P153" s="39">
        <f>VLOOKUP(G153,GDPpc_pop_area!A:G,7,0)</f>
        <v>1.2944254673179207</v>
      </c>
      <c r="Q153" s="36">
        <v>-670016</v>
      </c>
      <c r="R153" s="36">
        <v>3</v>
      </c>
      <c r="S153" s="39">
        <f t="shared" si="34"/>
        <v>13355.959718423044</v>
      </c>
      <c r="T153" s="39">
        <f>(S153*K153)/SUM(S$153:S$155)</f>
        <v>2598.559956744693</v>
      </c>
      <c r="U153" s="39">
        <f>SUM(T153:T155)</f>
        <v>8395.182642799015</v>
      </c>
      <c r="V153" s="40">
        <f t="shared" si="30"/>
        <v>6133189.810924839</v>
      </c>
      <c r="W153" s="19"/>
      <c r="X153" s="20">
        <f t="shared" si="31"/>
        <v>6194422.777860699</v>
      </c>
      <c r="Y153" s="20">
        <f>SUM(X153:X155)</f>
        <v>19294054.022074148</v>
      </c>
      <c r="Z153" s="19"/>
      <c r="AA153" s="20">
        <f t="shared" si="32"/>
        <v>2194522.194248806</v>
      </c>
      <c r="AB153" s="20">
        <f>SUM(AA153:AA155)</f>
        <v>6835379.386729574</v>
      </c>
      <c r="AC153" s="19"/>
      <c r="AD153" s="20">
        <f t="shared" si="33"/>
        <v>5024726.202656651</v>
      </c>
      <c r="AE153" s="20">
        <f>SUM(AD153:AD155)</f>
        <v>15650746.207812212</v>
      </c>
    </row>
    <row r="154" spans="1:31" ht="13.5">
      <c r="A154" s="36">
        <f t="shared" si="27"/>
        <v>-670016</v>
      </c>
      <c r="B154" s="37">
        <v>-67</v>
      </c>
      <c r="C154" s="37">
        <v>-16</v>
      </c>
      <c r="D154" s="38">
        <v>0.08</v>
      </c>
      <c r="E154" s="38"/>
      <c r="F154" s="37">
        <v>20447</v>
      </c>
      <c r="G154" s="37" t="s">
        <v>24</v>
      </c>
      <c r="H154" s="37" t="s">
        <v>29</v>
      </c>
      <c r="I154" s="37">
        <f>VLOOKUP(A154,Area_Pop!A:E,4,0)</f>
        <v>8395</v>
      </c>
      <c r="J154" s="37"/>
      <c r="K154" s="39">
        <f t="shared" si="28"/>
        <v>8395.182642799015</v>
      </c>
      <c r="L154" s="36">
        <f>VLOOKUP(A154,Area_Pop!A:E,5,0)</f>
        <v>12096</v>
      </c>
      <c r="M154" s="39">
        <v>4600.239</v>
      </c>
      <c r="N154" s="39">
        <f t="shared" si="29"/>
        <v>11914.619009999999</v>
      </c>
      <c r="O154" s="39">
        <f>VLOOKUP(G154,GDPpc_pop_area!A:C,3,0)</f>
        <v>2310.2792106555394</v>
      </c>
      <c r="P154" s="39">
        <f>VLOOKUP(G154,GDPpc_pop_area!A:G,7,0)</f>
        <v>21.187627905945757</v>
      </c>
      <c r="Q154" s="36">
        <v>-670016</v>
      </c>
      <c r="R154" s="36">
        <v>3</v>
      </c>
      <c r="S154" s="39">
        <f t="shared" si="34"/>
        <v>20195.401137999022</v>
      </c>
      <c r="T154" s="39">
        <f>(S154*K154)/SUM(S$153:S$155)</f>
        <v>3929.2541916858013</v>
      </c>
      <c r="U154" s="39"/>
      <c r="V154" s="40">
        <f t="shared" si="30"/>
        <v>9077674.272432843</v>
      </c>
      <c r="W154" s="19"/>
      <c r="X154" s="20">
        <f t="shared" si="31"/>
        <v>9168304.58809473</v>
      </c>
      <c r="Y154" s="20"/>
      <c r="Z154" s="19"/>
      <c r="AA154" s="20">
        <f t="shared" si="32"/>
        <v>3248090.842962399</v>
      </c>
      <c r="AB154" s="20"/>
      <c r="AC154" s="19"/>
      <c r="AD154" s="20">
        <f t="shared" si="33"/>
        <v>7437048.123739282</v>
      </c>
      <c r="AE154" s="20"/>
    </row>
    <row r="155" spans="1:31" ht="13.5">
      <c r="A155" s="36">
        <f t="shared" si="27"/>
        <v>-670016</v>
      </c>
      <c r="B155" s="37">
        <v>-67</v>
      </c>
      <c r="C155" s="37">
        <v>-16</v>
      </c>
      <c r="D155" s="38">
        <v>0.054</v>
      </c>
      <c r="E155" s="38"/>
      <c r="F155" s="37">
        <v>20447</v>
      </c>
      <c r="G155" s="37" t="s">
        <v>20</v>
      </c>
      <c r="H155" s="37" t="s">
        <v>29</v>
      </c>
      <c r="I155" s="37">
        <f>VLOOKUP(A155,Area_Pop!A:E,4,0)</f>
        <v>8395</v>
      </c>
      <c r="J155" s="37"/>
      <c r="K155" s="39">
        <f t="shared" si="28"/>
        <v>8395.182642799015</v>
      </c>
      <c r="L155" s="36">
        <f>VLOOKUP(A155,Area_Pop!A:E,5,0)</f>
        <v>12096</v>
      </c>
      <c r="M155" s="39">
        <v>4600.239</v>
      </c>
      <c r="N155" s="39">
        <f t="shared" si="29"/>
        <v>11914.619009999999</v>
      </c>
      <c r="O155" s="39">
        <f>VLOOKUP(G155,GDPpc_pop_area!A:C,3,0)</f>
        <v>2084.4652821075233</v>
      </c>
      <c r="P155" s="39">
        <f>VLOOKUP(G155,GDPpc_pop_area!A:G,7,0)</f>
        <v>14.917583127243462</v>
      </c>
      <c r="Q155" s="36">
        <v>-670016</v>
      </c>
      <c r="R155" s="36">
        <v>3</v>
      </c>
      <c r="S155" s="39">
        <f t="shared" si="34"/>
        <v>9597.81525359995</v>
      </c>
      <c r="T155" s="39">
        <f>(S155*K155)/SUM(S$153:S$155)</f>
        <v>1867.3684943685198</v>
      </c>
      <c r="U155" s="39"/>
      <c r="V155" s="40">
        <f t="shared" si="30"/>
        <v>3892464.7954125777</v>
      </c>
      <c r="W155" s="19"/>
      <c r="X155" s="20">
        <f t="shared" si="31"/>
        <v>3931326.656118721</v>
      </c>
      <c r="Y155" s="20"/>
      <c r="Z155" s="19"/>
      <c r="AA155" s="20">
        <f t="shared" si="32"/>
        <v>1392766.3495183685</v>
      </c>
      <c r="AB155" s="20"/>
      <c r="AC155" s="19"/>
      <c r="AD155" s="20">
        <f t="shared" si="33"/>
        <v>3188971.8814162794</v>
      </c>
      <c r="AE155" s="20"/>
    </row>
    <row r="156" spans="1:31" ht="13.5">
      <c r="A156" s="36">
        <f t="shared" si="27"/>
        <v>-670013</v>
      </c>
      <c r="B156" s="37">
        <v>-67</v>
      </c>
      <c r="C156" s="37">
        <v>-13</v>
      </c>
      <c r="D156" s="38">
        <v>0.939</v>
      </c>
      <c r="E156" s="38">
        <f>SUM(D156:D158)</f>
        <v>1</v>
      </c>
      <c r="F156" s="37">
        <v>20444</v>
      </c>
      <c r="G156" s="37" t="s">
        <v>23</v>
      </c>
      <c r="H156" s="37" t="s">
        <v>29</v>
      </c>
      <c r="I156" s="37">
        <f>VLOOKUP(A156,Area_Pop!A:E,4,0)</f>
        <v>7894</v>
      </c>
      <c r="J156" s="37"/>
      <c r="K156" s="39">
        <f t="shared" si="28"/>
        <v>7894.171742972653</v>
      </c>
      <c r="L156" s="36">
        <f>VLOOKUP(A156,Area_Pop!A:E,5,0)</f>
        <v>12096</v>
      </c>
      <c r="M156" s="39">
        <v>4660.703</v>
      </c>
      <c r="N156" s="39">
        <f t="shared" si="29"/>
        <v>12071.22077</v>
      </c>
      <c r="O156" s="39">
        <f>VLOOKUP(G156,GDPpc_pop_area!A:C,3,0)</f>
        <v>2360.226399627931</v>
      </c>
      <c r="P156" s="39">
        <f>VLOOKUP(G156,GDPpc_pop_area!A:G,7,0)</f>
        <v>1.2944254673179207</v>
      </c>
      <c r="Q156" s="36">
        <v>-670013</v>
      </c>
      <c r="R156" s="36">
        <v>3</v>
      </c>
      <c r="S156" s="39">
        <f t="shared" si="34"/>
        <v>14672.152555540433</v>
      </c>
      <c r="T156" s="39">
        <f>(S156*K156)/SUM(S$156:S$158)</f>
        <v>6108.04383026125</v>
      </c>
      <c r="U156" s="39">
        <f>SUM(T156:T158)</f>
        <v>7894.171742972653</v>
      </c>
      <c r="V156" s="40">
        <f t="shared" si="30"/>
        <v>14416366.29826711</v>
      </c>
      <c r="W156" s="19"/>
      <c r="X156" s="20">
        <f t="shared" si="31"/>
        <v>14560297.418628754</v>
      </c>
      <c r="Y156" s="20">
        <f>SUM(X156:X158)</f>
        <v>18406047.816216156</v>
      </c>
      <c r="Z156" s="19"/>
      <c r="AA156" s="20">
        <f t="shared" si="32"/>
        <v>5158333.066035836</v>
      </c>
      <c r="AB156" s="20">
        <f>SUM(AA156:AA158)</f>
        <v>6520781.98237561</v>
      </c>
      <c r="AC156" s="19"/>
      <c r="AD156" s="20">
        <f t="shared" si="33"/>
        <v>11810867.70818134</v>
      </c>
      <c r="AE156" s="20">
        <f>SUM(AD156:AD158)</f>
        <v>14930422.747385222</v>
      </c>
    </row>
    <row r="157" spans="1:31" ht="13.5">
      <c r="A157" s="36">
        <f t="shared" si="27"/>
        <v>-670013</v>
      </c>
      <c r="B157" s="37">
        <v>-67</v>
      </c>
      <c r="C157" s="37">
        <v>-13</v>
      </c>
      <c r="D157" s="38">
        <v>0.022</v>
      </c>
      <c r="E157" s="38"/>
      <c r="F157" s="37">
        <v>20444</v>
      </c>
      <c r="G157" s="37" t="s">
        <v>20</v>
      </c>
      <c r="H157" s="37" t="s">
        <v>29</v>
      </c>
      <c r="I157" s="37">
        <f>VLOOKUP(A157,Area_Pop!A:E,4,0)</f>
        <v>7894</v>
      </c>
      <c r="J157" s="37"/>
      <c r="K157" s="39">
        <f t="shared" si="28"/>
        <v>7894.171742972653</v>
      </c>
      <c r="L157" s="36">
        <f>VLOOKUP(A157,Area_Pop!A:E,5,0)</f>
        <v>12096</v>
      </c>
      <c r="M157" s="39">
        <v>4660.703</v>
      </c>
      <c r="N157" s="39">
        <f t="shared" si="29"/>
        <v>12071.22077</v>
      </c>
      <c r="O157" s="39">
        <f>VLOOKUP(G157,GDPpc_pop_area!A:C,3,0)</f>
        <v>2084.4652821075233</v>
      </c>
      <c r="P157" s="39">
        <f>VLOOKUP(G157,GDPpc_pop_area!A:G,7,0)</f>
        <v>14.917583127243462</v>
      </c>
      <c r="Q157" s="36">
        <v>-670013</v>
      </c>
      <c r="R157" s="36">
        <v>3</v>
      </c>
      <c r="S157" s="39">
        <f t="shared" si="34"/>
        <v>3961.6156642432225</v>
      </c>
      <c r="T157" s="39">
        <f>(S157*K157)/SUM(S$156:S$158)</f>
        <v>1649.2278160445996</v>
      </c>
      <c r="U157" s="39"/>
      <c r="V157" s="40">
        <f t="shared" si="30"/>
        <v>3437758.124830981</v>
      </c>
      <c r="W157" s="19"/>
      <c r="X157" s="20">
        <f t="shared" si="31"/>
        <v>3472080.2534591043</v>
      </c>
      <c r="Y157" s="20"/>
      <c r="Z157" s="19"/>
      <c r="AA157" s="20">
        <f t="shared" si="32"/>
        <v>1230067.3443959712</v>
      </c>
      <c r="AB157" s="20"/>
      <c r="AC157" s="19"/>
      <c r="AD157" s="20">
        <f t="shared" si="33"/>
        <v>2816445.2529195836</v>
      </c>
      <c r="AE157" s="20"/>
    </row>
    <row r="158" spans="1:31" ht="13.5">
      <c r="A158" s="36">
        <f t="shared" si="27"/>
        <v>-670013</v>
      </c>
      <c r="B158" s="37">
        <v>-67</v>
      </c>
      <c r="C158" s="37">
        <v>-13</v>
      </c>
      <c r="D158" s="38">
        <v>0.039</v>
      </c>
      <c r="E158" s="38"/>
      <c r="F158" s="37">
        <v>20444</v>
      </c>
      <c r="G158" s="37" t="s">
        <v>19</v>
      </c>
      <c r="H158" s="37" t="s">
        <v>29</v>
      </c>
      <c r="I158" s="37">
        <f>VLOOKUP(A158,Area_Pop!A:E,4,0)</f>
        <v>7894</v>
      </c>
      <c r="J158" s="37"/>
      <c r="K158" s="39">
        <f t="shared" si="28"/>
        <v>7894.171742972653</v>
      </c>
      <c r="L158" s="36">
        <f>VLOOKUP(A158,Area_Pop!A:E,5,0)</f>
        <v>12096</v>
      </c>
      <c r="M158" s="39">
        <v>4660.703</v>
      </c>
      <c r="N158" s="39">
        <f t="shared" si="29"/>
        <v>12071.22077</v>
      </c>
      <c r="O158" s="39">
        <f>VLOOKUP(G158,GDPpc_pop_area!A:C,3,0)</f>
        <v>2702.5280298535513</v>
      </c>
      <c r="P158" s="39">
        <f>VLOOKUP(G158,GDPpc_pop_area!A:G,7,0)</f>
        <v>0.6985212848115085</v>
      </c>
      <c r="Q158" s="36">
        <v>-670013</v>
      </c>
      <c r="R158" s="36">
        <v>3</v>
      </c>
      <c r="S158" s="39">
        <f t="shared" si="34"/>
        <v>328.8481810186469</v>
      </c>
      <c r="T158" s="39">
        <f>(S158*K158)/SUM(S$156:S$158)</f>
        <v>136.90009666680405</v>
      </c>
      <c r="U158" s="39"/>
      <c r="V158" s="40">
        <f t="shared" si="30"/>
        <v>369976.3485316987</v>
      </c>
      <c r="W158" s="19"/>
      <c r="X158" s="20">
        <f t="shared" si="31"/>
        <v>373670.14412829635</v>
      </c>
      <c r="Y158" s="20"/>
      <c r="Z158" s="19"/>
      <c r="AA158" s="20">
        <f t="shared" si="32"/>
        <v>132381.57194380273</v>
      </c>
      <c r="AB158" s="20"/>
      <c r="AC158" s="19"/>
      <c r="AD158" s="20">
        <f t="shared" si="33"/>
        <v>303109.786284297</v>
      </c>
      <c r="AE158" s="20"/>
    </row>
    <row r="159" spans="1:31" ht="13.5">
      <c r="A159" s="36">
        <f t="shared" si="27"/>
        <v>-660022</v>
      </c>
      <c r="B159" s="37">
        <v>-66</v>
      </c>
      <c r="C159" s="37">
        <v>-22</v>
      </c>
      <c r="D159" s="38">
        <v>0.641</v>
      </c>
      <c r="E159" s="38">
        <f>SUM(D159:D161)</f>
        <v>0.994</v>
      </c>
      <c r="F159" s="37">
        <v>20633</v>
      </c>
      <c r="G159" s="37" t="s">
        <v>22</v>
      </c>
      <c r="H159" s="37" t="s">
        <v>29</v>
      </c>
      <c r="I159" s="37">
        <f>VLOOKUP(A159,Area_Pop!A:E,4,0)</f>
        <v>83259</v>
      </c>
      <c r="J159" s="37"/>
      <c r="K159" s="39">
        <f t="shared" si="28"/>
        <v>83260.81139449711</v>
      </c>
      <c r="L159" s="36">
        <f>VLOOKUP(A159,Area_Pop!A:E,5,0)</f>
        <v>11433</v>
      </c>
      <c r="M159" s="39">
        <v>4441.683</v>
      </c>
      <c r="N159" s="39">
        <f t="shared" si="29"/>
        <v>11503.95897</v>
      </c>
      <c r="O159" s="39">
        <f>VLOOKUP(G159,GDPpc_pop_area!A:C,3,0)</f>
        <v>1332.3369852593603</v>
      </c>
      <c r="P159" s="39">
        <f>VLOOKUP(G159,GDPpc_pop_area!A:G,7,0)</f>
        <v>5.903113663111383</v>
      </c>
      <c r="Q159" s="36">
        <v>-660022</v>
      </c>
      <c r="R159" s="36">
        <v>3</v>
      </c>
      <c r="S159" s="39">
        <f t="shared" si="34"/>
        <v>43529.78269781072</v>
      </c>
      <c r="T159" s="39">
        <f>(S159*K159)/SUM(S$159:S$161)</f>
        <v>46766.55597626228</v>
      </c>
      <c r="U159" s="39">
        <f>SUM(T159:T161)</f>
        <v>83260.81139449713</v>
      </c>
      <c r="V159" s="40">
        <f t="shared" si="30"/>
        <v>62308812.20037641</v>
      </c>
      <c r="W159" s="19"/>
      <c r="X159" s="20">
        <f t="shared" si="31"/>
        <v>62930895.252572544</v>
      </c>
      <c r="Y159" s="20">
        <f>SUM(X159:X161)</f>
        <v>155962986.70453686</v>
      </c>
      <c r="Z159" s="19"/>
      <c r="AA159" s="20">
        <f t="shared" si="32"/>
        <v>22294772.45713805</v>
      </c>
      <c r="AB159" s="20">
        <f>SUM(AA159:AA161)</f>
        <v>55253612.49602045</v>
      </c>
      <c r="AC159" s="19"/>
      <c r="AD159" s="20">
        <f t="shared" si="33"/>
        <v>51047616.48856143</v>
      </c>
      <c r="AE159" s="20">
        <f>SUM(AD159:AD161)</f>
        <v>126512402.21119124</v>
      </c>
    </row>
    <row r="160" spans="1:31" ht="13.5">
      <c r="A160" s="36">
        <f t="shared" si="27"/>
        <v>-660022</v>
      </c>
      <c r="B160" s="37">
        <v>-66</v>
      </c>
      <c r="C160" s="37">
        <v>-22</v>
      </c>
      <c r="D160" s="38">
        <v>0.119</v>
      </c>
      <c r="E160" s="38"/>
      <c r="F160" s="37">
        <v>20633</v>
      </c>
      <c r="G160" s="37" t="s">
        <v>25</v>
      </c>
      <c r="H160" s="37" t="s">
        <v>29</v>
      </c>
      <c r="I160" s="37">
        <f>VLOOKUP(A160,Area_Pop!A:E,4,0)</f>
        <v>83259</v>
      </c>
      <c r="J160" s="37"/>
      <c r="K160" s="39">
        <f t="shared" si="28"/>
        <v>83260.81139449711</v>
      </c>
      <c r="L160" s="36">
        <f>VLOOKUP(A160,Area_Pop!A:E,5,0)</f>
        <v>11433</v>
      </c>
      <c r="M160" s="39">
        <v>4441.683</v>
      </c>
      <c r="N160" s="39">
        <f t="shared" si="29"/>
        <v>11503.95897</v>
      </c>
      <c r="O160" s="39">
        <f>VLOOKUP(G160,GDPpc_pop_area!A:C,3,0)</f>
        <v>2235.4396577605585</v>
      </c>
      <c r="P160" s="39">
        <f>VLOOKUP(G160,GDPpc_pop_area!A:G,7,0)</f>
        <v>9.143283640148482</v>
      </c>
      <c r="Q160" s="36">
        <v>-660022</v>
      </c>
      <c r="R160" s="36">
        <v>3</v>
      </c>
      <c r="S160" s="39">
        <f t="shared" si="34"/>
        <v>12516.891221833504</v>
      </c>
      <c r="T160" s="39">
        <f>(S160*K160)/SUM(S$159:S$161)</f>
        <v>13447.618106398293</v>
      </c>
      <c r="U160" s="39"/>
      <c r="V160" s="40">
        <f t="shared" si="30"/>
        <v>30061338.817461688</v>
      </c>
      <c r="W160" s="19"/>
      <c r="X160" s="20">
        <f t="shared" si="31"/>
        <v>30361467.302410655</v>
      </c>
      <c r="Y160" s="20"/>
      <c r="Z160" s="19"/>
      <c r="AA160" s="20">
        <f t="shared" si="32"/>
        <v>10756274.835362548</v>
      </c>
      <c r="AB160" s="20"/>
      <c r="AC160" s="19"/>
      <c r="AD160" s="20">
        <f t="shared" si="33"/>
        <v>24628293.188314356</v>
      </c>
      <c r="AE160" s="20"/>
    </row>
    <row r="161" spans="1:31" ht="13.5">
      <c r="A161" s="36">
        <f t="shared" si="27"/>
        <v>-660022</v>
      </c>
      <c r="B161" s="37">
        <v>-66</v>
      </c>
      <c r="C161" s="37">
        <v>-22</v>
      </c>
      <c r="D161" s="38">
        <v>0.234</v>
      </c>
      <c r="E161" s="38"/>
      <c r="F161" s="37">
        <v>20633</v>
      </c>
      <c r="G161" s="37" t="s">
        <v>26</v>
      </c>
      <c r="H161" s="37" t="s">
        <v>29</v>
      </c>
      <c r="I161" s="37">
        <f>VLOOKUP(A161,Area_Pop!A:E,4,0)</f>
        <v>83259</v>
      </c>
      <c r="J161" s="37"/>
      <c r="K161" s="39">
        <f t="shared" si="28"/>
        <v>83260.81139449711</v>
      </c>
      <c r="L161" s="36">
        <f>VLOOKUP(A161,Area_Pop!A:E,5,0)</f>
        <v>11433</v>
      </c>
      <c r="M161" s="39">
        <v>4441.683</v>
      </c>
      <c r="N161" s="39">
        <f t="shared" si="29"/>
        <v>11503.95897</v>
      </c>
      <c r="O161" s="39">
        <f>VLOOKUP(G161,GDPpc_pop_area!A:C,3,0)</f>
        <v>2692.4150835431105</v>
      </c>
      <c r="P161" s="39">
        <f>VLOOKUP(G161,GDPpc_pop_area!A:G,7,0)</f>
        <v>7.968847147309786</v>
      </c>
      <c r="Q161" s="36">
        <v>-660022</v>
      </c>
      <c r="R161" s="36">
        <v>3</v>
      </c>
      <c r="S161" s="39">
        <f t="shared" si="34"/>
        <v>21451.550005279678</v>
      </c>
      <c r="T161" s="39">
        <f>(S161*K161)/SUM(S$159:S$161)</f>
        <v>23046.637311836548</v>
      </c>
      <c r="U161" s="39"/>
      <c r="V161" s="40">
        <f t="shared" si="30"/>
        <v>62051113.92333617</v>
      </c>
      <c r="W161" s="19"/>
      <c r="X161" s="20">
        <f t="shared" si="31"/>
        <v>62670624.14955367</v>
      </c>
      <c r="Y161" s="20"/>
      <c r="Z161" s="19"/>
      <c r="AA161" s="20">
        <f t="shared" si="32"/>
        <v>22202565.203519855</v>
      </c>
      <c r="AB161" s="20"/>
      <c r="AC161" s="19"/>
      <c r="AD161" s="20">
        <f t="shared" si="33"/>
        <v>50836492.53431545</v>
      </c>
      <c r="AE161" s="20"/>
    </row>
    <row r="162" spans="1:31" ht="13.5">
      <c r="A162" s="36">
        <f aca="true" t="shared" si="35" ref="A162:A183">(B162*10000)+C162</f>
        <v>-660021</v>
      </c>
      <c r="B162" s="37">
        <v>-66</v>
      </c>
      <c r="C162" s="37">
        <v>-21</v>
      </c>
      <c r="D162" s="38">
        <v>0.641</v>
      </c>
      <c r="E162" s="38">
        <f>SUM(D162:D164)</f>
        <v>0.998</v>
      </c>
      <c r="F162" s="37">
        <v>20632</v>
      </c>
      <c r="G162" s="37" t="s">
        <v>22</v>
      </c>
      <c r="H162" s="37" t="s">
        <v>29</v>
      </c>
      <c r="I162" s="37">
        <f>VLOOKUP(A162,Area_Pop!A:E,4,0)</f>
        <v>66842</v>
      </c>
      <c r="J162" s="37"/>
      <c r="K162" s="39">
        <f t="shared" si="28"/>
        <v>66843.45422393947</v>
      </c>
      <c r="L162" s="36">
        <f>VLOOKUP(A162,Area_Pop!A:E,5,0)</f>
        <v>11520</v>
      </c>
      <c r="M162" s="39">
        <v>4471.544</v>
      </c>
      <c r="N162" s="39">
        <f t="shared" si="29"/>
        <v>11581.298959999998</v>
      </c>
      <c r="O162" s="39">
        <f>VLOOKUP(G162,GDPpc_pop_area!A:C,3,0)</f>
        <v>1332.3369852593603</v>
      </c>
      <c r="P162" s="39">
        <f>VLOOKUP(G162,GDPpc_pop_area!A:G,7,0)</f>
        <v>5.903113663111383</v>
      </c>
      <c r="Q162" s="36">
        <v>-660021</v>
      </c>
      <c r="R162" s="36">
        <v>3</v>
      </c>
      <c r="S162" s="39">
        <f t="shared" si="34"/>
        <v>43822.429165633686</v>
      </c>
      <c r="T162" s="39">
        <f>(S162*K162)/SUM(S$162:S$164)</f>
        <v>35922.25759719172</v>
      </c>
      <c r="U162" s="39">
        <f>SUM(T162:T164)</f>
        <v>66843.45422393945</v>
      </c>
      <c r="V162" s="40">
        <f t="shared" si="30"/>
        <v>47860552.39075256</v>
      </c>
      <c r="W162" s="19"/>
      <c r="X162" s="20">
        <f t="shared" si="31"/>
        <v>48338385.901930496</v>
      </c>
      <c r="Y162" s="20">
        <f>SUM(X162:X164)</f>
        <v>118360462.14498042</v>
      </c>
      <c r="Z162" s="19"/>
      <c r="AA162" s="20">
        <f t="shared" si="32"/>
        <v>17125027.544953212</v>
      </c>
      <c r="AB162" s="20">
        <f>SUM(AA162:AA164)</f>
        <v>41932020.20808957</v>
      </c>
      <c r="AC162" s="19"/>
      <c r="AD162" s="20">
        <f t="shared" si="33"/>
        <v>39210619.44684413</v>
      </c>
      <c r="AE162" s="20">
        <f>SUM(AD162:AD164)</f>
        <v>96010384.9585528</v>
      </c>
    </row>
    <row r="163" spans="1:31" ht="13.5">
      <c r="A163" s="36">
        <f t="shared" si="35"/>
        <v>-660021</v>
      </c>
      <c r="B163" s="37">
        <v>-66</v>
      </c>
      <c r="C163" s="37">
        <v>-21</v>
      </c>
      <c r="D163" s="38">
        <v>0.351</v>
      </c>
      <c r="E163" s="38"/>
      <c r="F163" s="37">
        <v>20632</v>
      </c>
      <c r="G163" s="37" t="s">
        <v>25</v>
      </c>
      <c r="H163" s="37" t="s">
        <v>29</v>
      </c>
      <c r="I163" s="37">
        <f>VLOOKUP(A163,Area_Pop!A:E,4,0)</f>
        <v>66842</v>
      </c>
      <c r="J163" s="37"/>
      <c r="K163" s="39">
        <f t="shared" si="28"/>
        <v>66843.45422393947</v>
      </c>
      <c r="L163" s="36">
        <f>VLOOKUP(A163,Area_Pop!A:E,5,0)</f>
        <v>11520</v>
      </c>
      <c r="M163" s="39">
        <v>4471.544</v>
      </c>
      <c r="N163" s="39">
        <f t="shared" si="29"/>
        <v>11581.298959999998</v>
      </c>
      <c r="O163" s="39">
        <f>VLOOKUP(G163,GDPpc_pop_area!A:C,3,0)</f>
        <v>2235.4396577605585</v>
      </c>
      <c r="P163" s="39">
        <f>VLOOKUP(G163,GDPpc_pop_area!A:G,7,0)</f>
        <v>9.143283640148482</v>
      </c>
      <c r="Q163" s="36">
        <v>-660021</v>
      </c>
      <c r="R163" s="36">
        <v>3</v>
      </c>
      <c r="S163" s="39">
        <f t="shared" si="34"/>
        <v>37167.77656073545</v>
      </c>
      <c r="T163" s="39">
        <f>(S163*K163)/SUM(S$162:S$164)</f>
        <v>30467.285117472486</v>
      </c>
      <c r="U163" s="39"/>
      <c r="V163" s="40">
        <f t="shared" si="30"/>
        <v>68107777.41589604</v>
      </c>
      <c r="W163" s="19"/>
      <c r="X163" s="20">
        <f t="shared" si="31"/>
        <v>68787756.58027048</v>
      </c>
      <c r="Y163" s="20"/>
      <c r="Z163" s="19"/>
      <c r="AA163" s="20">
        <f t="shared" si="32"/>
        <v>24369705.446569804</v>
      </c>
      <c r="AB163" s="20"/>
      <c r="AC163" s="19"/>
      <c r="AD163" s="20">
        <f t="shared" si="33"/>
        <v>55798523.17252107</v>
      </c>
      <c r="AE163" s="20"/>
    </row>
    <row r="164" spans="1:31" ht="13.5">
      <c r="A164" s="36">
        <f t="shared" si="35"/>
        <v>-660021</v>
      </c>
      <c r="B164" s="37">
        <v>-66</v>
      </c>
      <c r="C164" s="37">
        <v>-21</v>
      </c>
      <c r="D164" s="38">
        <v>0.006</v>
      </c>
      <c r="E164" s="38"/>
      <c r="F164" s="37">
        <v>20632</v>
      </c>
      <c r="G164" s="37" t="s">
        <v>26</v>
      </c>
      <c r="H164" s="37" t="s">
        <v>29</v>
      </c>
      <c r="I164" s="37">
        <f>VLOOKUP(A164,Area_Pop!A:E,4,0)</f>
        <v>66842</v>
      </c>
      <c r="J164" s="37"/>
      <c r="K164" s="39">
        <f t="shared" si="28"/>
        <v>66843.45422393947</v>
      </c>
      <c r="L164" s="36">
        <f>VLOOKUP(A164,Area_Pop!A:E,5,0)</f>
        <v>11520</v>
      </c>
      <c r="M164" s="39">
        <v>4471.544</v>
      </c>
      <c r="N164" s="39">
        <f t="shared" si="29"/>
        <v>11581.298959999998</v>
      </c>
      <c r="O164" s="39">
        <f>VLOOKUP(G164,GDPpc_pop_area!A:C,3,0)</f>
        <v>2692.4150835431105</v>
      </c>
      <c r="P164" s="39">
        <f>VLOOKUP(G164,GDPpc_pop_area!A:G,7,0)</f>
        <v>7.968847147309786</v>
      </c>
      <c r="Q164" s="36">
        <v>-660021</v>
      </c>
      <c r="R164" s="36">
        <v>3</v>
      </c>
      <c r="S164" s="39">
        <f t="shared" si="34"/>
        <v>553.7376070772267</v>
      </c>
      <c r="T164" s="39">
        <f>(S164*K164)/SUM(S$162:S$164)</f>
        <v>453.9115092752534</v>
      </c>
      <c r="U164" s="39"/>
      <c r="V164" s="40">
        <f t="shared" si="30"/>
        <v>1222118.1941665108</v>
      </c>
      <c r="W164" s="19"/>
      <c r="X164" s="20">
        <f t="shared" si="31"/>
        <v>1234319.662779436</v>
      </c>
      <c r="Y164" s="20"/>
      <c r="Z164" s="19"/>
      <c r="AA164" s="20">
        <f t="shared" si="32"/>
        <v>437287.21656655526</v>
      </c>
      <c r="AB164" s="20"/>
      <c r="AC164" s="19"/>
      <c r="AD164" s="20">
        <f t="shared" si="33"/>
        <v>1001242.3391875929</v>
      </c>
      <c r="AE164" s="20"/>
    </row>
    <row r="165" spans="1:31" ht="13.5">
      <c r="A165" s="36">
        <f t="shared" si="35"/>
        <v>-660019</v>
      </c>
      <c r="B165" s="37">
        <v>-66</v>
      </c>
      <c r="C165" s="37">
        <v>-19</v>
      </c>
      <c r="D165" s="38">
        <v>0.301</v>
      </c>
      <c r="E165" s="38">
        <f>SUM(D165:D167)</f>
        <v>1</v>
      </c>
      <c r="F165" s="37">
        <v>20630</v>
      </c>
      <c r="G165" s="37" t="s">
        <v>24</v>
      </c>
      <c r="H165" s="37" t="s">
        <v>29</v>
      </c>
      <c r="I165" s="37">
        <f>VLOOKUP(A165,Area_Pop!A:E,4,0)</f>
        <v>216376</v>
      </c>
      <c r="J165" s="37"/>
      <c r="K165" s="39">
        <f t="shared" si="28"/>
        <v>216380.7075066444</v>
      </c>
      <c r="L165" s="36">
        <f>VLOOKUP(A165,Area_Pop!A:E,5,0)</f>
        <v>11520</v>
      </c>
      <c r="M165" s="39">
        <v>4527.166</v>
      </c>
      <c r="N165" s="39">
        <f t="shared" si="29"/>
        <v>11725.35994</v>
      </c>
      <c r="O165" s="39">
        <f>VLOOKUP(G165,GDPpc_pop_area!A:C,3,0)</f>
        <v>2310.2792106555394</v>
      </c>
      <c r="P165" s="39">
        <f>VLOOKUP(G165,GDPpc_pop_area!A:G,7,0)</f>
        <v>21.187627905945757</v>
      </c>
      <c r="Q165" s="36">
        <v>-660019</v>
      </c>
      <c r="R165" s="36">
        <v>3</v>
      </c>
      <c r="S165" s="39">
        <f t="shared" si="34"/>
        <v>74778.20160507274</v>
      </c>
      <c r="T165" s="39">
        <f>(S165*K165)/SUM(S$165:S$167)</f>
        <v>121311.58841839897</v>
      </c>
      <c r="U165" s="39">
        <f>SUM(T165:T167)</f>
        <v>216380.7075066444</v>
      </c>
      <c r="V165" s="40">
        <f t="shared" si="30"/>
        <v>280263640.73462844</v>
      </c>
      <c r="W165" s="19"/>
      <c r="X165" s="20">
        <f t="shared" si="31"/>
        <v>283061756.3605069</v>
      </c>
      <c r="Y165" s="20">
        <f>SUM(X165:X167)</f>
        <v>453664078.59815323</v>
      </c>
      <c r="Z165" s="19"/>
      <c r="AA165" s="20">
        <f t="shared" si="32"/>
        <v>100281386.81401283</v>
      </c>
      <c r="AB165" s="20">
        <f>SUM(AA165:AA167)</f>
        <v>160721333.51558438</v>
      </c>
      <c r="AC165" s="19"/>
      <c r="AD165" s="20">
        <f t="shared" si="33"/>
        <v>229611034.82282156</v>
      </c>
      <c r="AE165" s="20">
        <f>SUM(AD165:AD167)</f>
        <v>367998418.04202557</v>
      </c>
    </row>
    <row r="166" spans="1:31" ht="13.5">
      <c r="A166" s="36">
        <f t="shared" si="35"/>
        <v>-660019</v>
      </c>
      <c r="B166" s="37">
        <v>-66</v>
      </c>
      <c r="C166" s="37">
        <v>-19</v>
      </c>
      <c r="D166" s="38">
        <v>0.43</v>
      </c>
      <c r="E166" s="38"/>
      <c r="F166" s="37">
        <v>20630</v>
      </c>
      <c r="G166" s="37" t="s">
        <v>22</v>
      </c>
      <c r="H166" s="37" t="s">
        <v>29</v>
      </c>
      <c r="I166" s="37">
        <f>VLOOKUP(A166,Area_Pop!A:E,4,0)</f>
        <v>216376</v>
      </c>
      <c r="J166" s="37"/>
      <c r="K166" s="39">
        <f t="shared" si="28"/>
        <v>216380.7075066444</v>
      </c>
      <c r="L166" s="36">
        <f>VLOOKUP(A166,Area_Pop!A:E,5,0)</f>
        <v>11520</v>
      </c>
      <c r="M166" s="39">
        <v>4527.166</v>
      </c>
      <c r="N166" s="39">
        <f t="shared" si="29"/>
        <v>11725.35994</v>
      </c>
      <c r="O166" s="39">
        <f>VLOOKUP(G166,GDPpc_pop_area!A:C,3,0)</f>
        <v>1332.3369852593603</v>
      </c>
      <c r="P166" s="39">
        <f>VLOOKUP(G166,GDPpc_pop_area!A:G,7,0)</f>
        <v>5.903113663111383</v>
      </c>
      <c r="Q166" s="36">
        <v>-660019</v>
      </c>
      <c r="R166" s="36">
        <v>3</v>
      </c>
      <c r="S166" s="39">
        <f t="shared" si="34"/>
        <v>29762.936960686533</v>
      </c>
      <c r="T166" s="39">
        <f>(S166*K166)/SUM(S$165:S$167)</f>
        <v>48283.9795715631</v>
      </c>
      <c r="U166" s="39"/>
      <c r="V166" s="40">
        <f t="shared" si="30"/>
        <v>64330531.77870092</v>
      </c>
      <c r="W166" s="19"/>
      <c r="X166" s="20">
        <f t="shared" si="31"/>
        <v>64972799.41541336</v>
      </c>
      <c r="Y166" s="20"/>
      <c r="Z166" s="19"/>
      <c r="AA166" s="20">
        <f t="shared" si="32"/>
        <v>23018165.768278938</v>
      </c>
      <c r="AB166" s="20"/>
      <c r="AC166" s="19"/>
      <c r="AD166" s="20">
        <f t="shared" si="33"/>
        <v>52703946.661408186</v>
      </c>
      <c r="AE166" s="20"/>
    </row>
    <row r="167" spans="1:31" ht="13.5">
      <c r="A167" s="36">
        <f t="shared" si="35"/>
        <v>-660019</v>
      </c>
      <c r="B167" s="37">
        <v>-66</v>
      </c>
      <c r="C167" s="37">
        <v>-19</v>
      </c>
      <c r="D167" s="38">
        <v>0.269</v>
      </c>
      <c r="E167" s="38"/>
      <c r="F167" s="37">
        <v>20630</v>
      </c>
      <c r="G167" s="37" t="s">
        <v>25</v>
      </c>
      <c r="H167" s="37" t="s">
        <v>29</v>
      </c>
      <c r="I167" s="37">
        <f>VLOOKUP(A167,Area_Pop!A:E,4,0)</f>
        <v>216376</v>
      </c>
      <c r="J167" s="37"/>
      <c r="K167" s="39">
        <f t="shared" si="28"/>
        <v>216380.7075066444</v>
      </c>
      <c r="L167" s="36">
        <f>VLOOKUP(A167,Area_Pop!A:E,5,0)</f>
        <v>11520</v>
      </c>
      <c r="M167" s="39">
        <v>4527.166</v>
      </c>
      <c r="N167" s="39">
        <f t="shared" si="29"/>
        <v>11725.35994</v>
      </c>
      <c r="O167" s="39">
        <f>VLOOKUP(G167,GDPpc_pop_area!A:C,3,0)</f>
        <v>2235.4396577605585</v>
      </c>
      <c r="P167" s="39">
        <f>VLOOKUP(G167,GDPpc_pop_area!A:G,7,0)</f>
        <v>9.143283640148482</v>
      </c>
      <c r="Q167" s="36">
        <v>-660019</v>
      </c>
      <c r="R167" s="36">
        <v>3</v>
      </c>
      <c r="S167" s="39">
        <f t="shared" si="34"/>
        <v>28839.030471134432</v>
      </c>
      <c r="T167" s="39">
        <f>(S167*K167)/SUM(S$165:S$167)</f>
        <v>46785.139516682335</v>
      </c>
      <c r="U167" s="39"/>
      <c r="V167" s="40">
        <f t="shared" si="30"/>
        <v>104585356.26945233</v>
      </c>
      <c r="W167" s="19"/>
      <c r="X167" s="20">
        <f t="shared" si="31"/>
        <v>105629522.82223295</v>
      </c>
      <c r="Y167" s="20"/>
      <c r="Z167" s="19"/>
      <c r="AA167" s="20">
        <f t="shared" si="32"/>
        <v>37421780.93329262</v>
      </c>
      <c r="AB167" s="20"/>
      <c r="AC167" s="19"/>
      <c r="AD167" s="20">
        <f t="shared" si="33"/>
        <v>85683436.55779584</v>
      </c>
      <c r="AE167" s="20"/>
    </row>
    <row r="168" spans="1:31" ht="13.5">
      <c r="A168" s="36">
        <f t="shared" si="35"/>
        <v>-650020</v>
      </c>
      <c r="B168" s="37">
        <v>-65</v>
      </c>
      <c r="C168" s="37">
        <v>-20</v>
      </c>
      <c r="D168" s="38">
        <v>0.009</v>
      </c>
      <c r="E168" s="38">
        <f>SUM(D168:D170)</f>
        <v>1</v>
      </c>
      <c r="F168" s="37">
        <v>20811</v>
      </c>
      <c r="G168" s="37" t="s">
        <v>27</v>
      </c>
      <c r="H168" s="37" t="s">
        <v>29</v>
      </c>
      <c r="I168" s="37">
        <f>VLOOKUP(A168,Area_Pop!A:E,4,0)</f>
        <v>109606</v>
      </c>
      <c r="J168" s="37"/>
      <c r="K168" s="39">
        <f t="shared" si="28"/>
        <v>109608.38460352934</v>
      </c>
      <c r="L168" s="36">
        <f>VLOOKUP(A168,Area_Pop!A:E,5,0)</f>
        <v>11520</v>
      </c>
      <c r="M168" s="39">
        <v>4500.039</v>
      </c>
      <c r="N168" s="39">
        <f t="shared" si="29"/>
        <v>11655.101009999998</v>
      </c>
      <c r="O168" s="39">
        <f>VLOOKUP(G168,GDPpc_pop_area!A:C,3,0)</f>
        <v>3108.0198728393843</v>
      </c>
      <c r="P168" s="39">
        <f>VLOOKUP(G168,GDPpc_pop_area!A:G,7,0)</f>
        <v>3.598320392387891</v>
      </c>
      <c r="Q168" s="36">
        <v>-650020</v>
      </c>
      <c r="R168" s="36">
        <v>3</v>
      </c>
      <c r="S168" s="39">
        <f t="shared" si="34"/>
        <v>377.44908875661326</v>
      </c>
      <c r="T168" s="39">
        <f>(S168*K168)/SUM(S$168:S$170)</f>
        <v>404.7791367607141</v>
      </c>
      <c r="U168" s="39">
        <f>SUM(T168:T170)</f>
        <v>109608.38460352934</v>
      </c>
      <c r="V168" s="40">
        <f t="shared" si="30"/>
        <v>1258061.6011630704</v>
      </c>
      <c r="W168" s="19"/>
      <c r="X168" s="20">
        <f t="shared" si="31"/>
        <v>1270621.9240622695</v>
      </c>
      <c r="Y168" s="20">
        <f>SUM(X168:X170)</f>
        <v>241096037.18137118</v>
      </c>
      <c r="Z168" s="19"/>
      <c r="AA168" s="20">
        <f t="shared" si="32"/>
        <v>450148.1595379213</v>
      </c>
      <c r="AB168" s="20">
        <f>SUM(AA168:AA170)</f>
        <v>85414028.63733508</v>
      </c>
      <c r="AC168" s="19"/>
      <c r="AD168" s="20">
        <f t="shared" si="33"/>
        <v>1030689.6226593448</v>
      </c>
      <c r="AE168" s="20">
        <f>SUM(AD168:AD170)</f>
        <v>195569727.6123443</v>
      </c>
    </row>
    <row r="169" spans="1:31" ht="13.5">
      <c r="A169" s="36">
        <f t="shared" si="35"/>
        <v>-650020</v>
      </c>
      <c r="B169" s="37">
        <v>-65</v>
      </c>
      <c r="C169" s="37">
        <v>-20</v>
      </c>
      <c r="D169" s="38">
        <v>0.1</v>
      </c>
      <c r="E169" s="38"/>
      <c r="F169" s="37">
        <v>20811</v>
      </c>
      <c r="G169" s="37" t="s">
        <v>22</v>
      </c>
      <c r="H169" s="37" t="s">
        <v>29</v>
      </c>
      <c r="I169" s="37">
        <f>VLOOKUP(A169,Area_Pop!A:E,4,0)</f>
        <v>109606</v>
      </c>
      <c r="J169" s="37"/>
      <c r="K169" s="39">
        <f t="shared" si="28"/>
        <v>109608.38460352934</v>
      </c>
      <c r="L169" s="36">
        <f>VLOOKUP(A169,Area_Pop!A:E,5,0)</f>
        <v>11520</v>
      </c>
      <c r="M169" s="39">
        <v>4500.039</v>
      </c>
      <c r="N169" s="39">
        <f t="shared" si="29"/>
        <v>11655.101009999998</v>
      </c>
      <c r="O169" s="39">
        <f>VLOOKUP(G169,GDPpc_pop_area!A:C,3,0)</f>
        <v>1332.3369852593603</v>
      </c>
      <c r="P169" s="39">
        <f>VLOOKUP(G169,GDPpc_pop_area!A:G,7,0)</f>
        <v>5.903113663111383</v>
      </c>
      <c r="Q169" s="36">
        <v>-650020</v>
      </c>
      <c r="R169" s="36">
        <v>3</v>
      </c>
      <c r="S169" s="39">
        <f t="shared" si="34"/>
        <v>6880.138601707427</v>
      </c>
      <c r="T169" s="39">
        <f>(S169*K169)/SUM(S$168:S$170)</f>
        <v>7378.310471399713</v>
      </c>
      <c r="U169" s="39"/>
      <c r="V169" s="40">
        <f t="shared" si="30"/>
        <v>9830395.929772263</v>
      </c>
      <c r="W169" s="19"/>
      <c r="X169" s="20">
        <f t="shared" si="31"/>
        <v>9928541.320260903</v>
      </c>
      <c r="Y169" s="20"/>
      <c r="Z169" s="19"/>
      <c r="AA169" s="20">
        <f t="shared" si="32"/>
        <v>3517422.860077</v>
      </c>
      <c r="AB169" s="20"/>
      <c r="AC169" s="19"/>
      <c r="AD169" s="20">
        <f t="shared" si="33"/>
        <v>8053728.896964887</v>
      </c>
      <c r="AE169" s="20"/>
    </row>
    <row r="170" spans="1:31" ht="13.5">
      <c r="A170" s="36">
        <f t="shared" si="35"/>
        <v>-650020</v>
      </c>
      <c r="B170" s="37">
        <v>-65</v>
      </c>
      <c r="C170" s="37">
        <v>-20</v>
      </c>
      <c r="D170" s="38">
        <v>0.891</v>
      </c>
      <c r="E170" s="38"/>
      <c r="F170" s="37">
        <v>20811</v>
      </c>
      <c r="G170" s="37" t="s">
        <v>25</v>
      </c>
      <c r="H170" s="37" t="s">
        <v>29</v>
      </c>
      <c r="I170" s="37">
        <f>VLOOKUP(A170,Area_Pop!A:E,4,0)</f>
        <v>109606</v>
      </c>
      <c r="J170" s="37"/>
      <c r="K170" s="39">
        <f t="shared" si="28"/>
        <v>109608.38460352934</v>
      </c>
      <c r="L170" s="36">
        <f>VLOOKUP(A170,Area_Pop!A:E,5,0)</f>
        <v>11520</v>
      </c>
      <c r="M170" s="39">
        <v>4500.039</v>
      </c>
      <c r="N170" s="39">
        <f t="shared" si="29"/>
        <v>11655.101009999998</v>
      </c>
      <c r="O170" s="39">
        <f>VLOOKUP(G170,GDPpc_pop_area!A:C,3,0)</f>
        <v>2235.4396577605585</v>
      </c>
      <c r="P170" s="39">
        <f>VLOOKUP(G170,GDPpc_pop_area!A:G,7,0)</f>
        <v>9.143283640148482</v>
      </c>
      <c r="Q170" s="36">
        <v>-650020</v>
      </c>
      <c r="R170" s="36">
        <v>3</v>
      </c>
      <c r="S170" s="39">
        <f t="shared" si="34"/>
        <v>94950.21190060883</v>
      </c>
      <c r="T170" s="39">
        <f>(S170*K170)/SUM(S$168:S$170)</f>
        <v>101825.29499536891</v>
      </c>
      <c r="U170" s="39"/>
      <c r="V170" s="40">
        <f t="shared" si="30"/>
        <v>227624302.5958154</v>
      </c>
      <c r="W170" s="19"/>
      <c r="X170" s="20">
        <f t="shared" si="31"/>
        <v>229896873.93704802</v>
      </c>
      <c r="Y170" s="20"/>
      <c r="Z170" s="19"/>
      <c r="AA170" s="20">
        <f t="shared" si="32"/>
        <v>81446457.61772016</v>
      </c>
      <c r="AB170" s="20"/>
      <c r="AC170" s="19"/>
      <c r="AD170" s="20">
        <f t="shared" si="33"/>
        <v>186485309.09272006</v>
      </c>
      <c r="AE170" s="20"/>
    </row>
    <row r="171" spans="1:31" ht="13.5">
      <c r="A171" s="36">
        <f t="shared" si="35"/>
        <v>-650019</v>
      </c>
      <c r="B171" s="37">
        <v>-65</v>
      </c>
      <c r="C171" s="37">
        <v>-19</v>
      </c>
      <c r="D171" s="38">
        <v>0.382</v>
      </c>
      <c r="E171" s="38">
        <f>SUM(D171:D173)</f>
        <v>1</v>
      </c>
      <c r="F171" s="37">
        <v>20810</v>
      </c>
      <c r="G171" s="37" t="s">
        <v>27</v>
      </c>
      <c r="H171" s="37" t="s">
        <v>29</v>
      </c>
      <c r="I171" s="37">
        <f>VLOOKUP(A171,Area_Pop!A:E,4,0)</f>
        <v>69147</v>
      </c>
      <c r="J171" s="37"/>
      <c r="K171" s="39">
        <f t="shared" si="28"/>
        <v>69148.50437184318</v>
      </c>
      <c r="L171" s="36">
        <f>VLOOKUP(A171,Area_Pop!A:E,5,0)</f>
        <v>11520</v>
      </c>
      <c r="M171" s="39">
        <v>4527.166</v>
      </c>
      <c r="N171" s="39">
        <f t="shared" si="29"/>
        <v>11725.35994</v>
      </c>
      <c r="O171" s="39">
        <f>VLOOKUP(G171,GDPpc_pop_area!A:C,3,0)</f>
        <v>3108.0198728393843</v>
      </c>
      <c r="P171" s="39">
        <f>VLOOKUP(G171,GDPpc_pop_area!A:G,7,0)</f>
        <v>3.598320392387891</v>
      </c>
      <c r="Q171" s="36">
        <v>-650019</v>
      </c>
      <c r="R171" s="36">
        <v>3</v>
      </c>
      <c r="S171" s="39">
        <f t="shared" si="34"/>
        <v>16117.191880032602</v>
      </c>
      <c r="T171" s="39">
        <f>(S171*K171)/SUM(S$171:S$173)</f>
        <v>8814.723033931801</v>
      </c>
      <c r="U171" s="39">
        <f>SUM(T171:T173)</f>
        <v>69148.50437184318</v>
      </c>
      <c r="V171" s="40">
        <f t="shared" si="30"/>
        <v>27396334.36303511</v>
      </c>
      <c r="W171" s="19"/>
      <c r="X171" s="20">
        <f t="shared" si="31"/>
        <v>27669855.791187767</v>
      </c>
      <c r="Y171" s="20">
        <f>SUM(X171:X173)</f>
        <v>167093195.10336936</v>
      </c>
      <c r="Z171" s="19"/>
      <c r="AA171" s="20">
        <f t="shared" si="32"/>
        <v>9802707.180796651</v>
      </c>
      <c r="AB171" s="20">
        <f>SUM(AA171:AA173)</f>
        <v>59196754.61495215</v>
      </c>
      <c r="AC171" s="19"/>
      <c r="AD171" s="20">
        <f t="shared" si="33"/>
        <v>22444940.29607203</v>
      </c>
      <c r="AE171" s="20">
        <f>SUM(AD171:AD173)</f>
        <v>135540886.67023188</v>
      </c>
    </row>
    <row r="172" spans="1:31" ht="13.5">
      <c r="A172" s="36">
        <f t="shared" si="35"/>
        <v>-650019</v>
      </c>
      <c r="B172" s="37">
        <v>-65</v>
      </c>
      <c r="C172" s="37">
        <v>-19</v>
      </c>
      <c r="D172" s="38">
        <v>0.312</v>
      </c>
      <c r="E172" s="38"/>
      <c r="F172" s="37">
        <v>20810</v>
      </c>
      <c r="G172" s="37" t="s">
        <v>24</v>
      </c>
      <c r="H172" s="37" t="s">
        <v>29</v>
      </c>
      <c r="I172" s="37">
        <f>VLOOKUP(A172,Area_Pop!A:E,4,0)</f>
        <v>69147</v>
      </c>
      <c r="J172" s="37"/>
      <c r="K172" s="39">
        <f t="shared" si="28"/>
        <v>69148.50437184318</v>
      </c>
      <c r="L172" s="36">
        <f>VLOOKUP(A172,Area_Pop!A:E,5,0)</f>
        <v>11520</v>
      </c>
      <c r="M172" s="39">
        <v>4527.166</v>
      </c>
      <c r="N172" s="39">
        <f t="shared" si="29"/>
        <v>11725.35994</v>
      </c>
      <c r="O172" s="39">
        <f>VLOOKUP(G172,GDPpc_pop_area!A:C,3,0)</f>
        <v>2310.2792106555394</v>
      </c>
      <c r="P172" s="39">
        <f>VLOOKUP(G172,GDPpc_pop_area!A:G,7,0)</f>
        <v>21.187627905945757</v>
      </c>
      <c r="Q172" s="36">
        <v>-650019</v>
      </c>
      <c r="R172" s="36">
        <v>3</v>
      </c>
      <c r="S172" s="39">
        <f t="shared" si="34"/>
        <v>77510.95980326476</v>
      </c>
      <c r="T172" s="39">
        <f>(S172*K172)/SUM(S$171:S$173)</f>
        <v>42391.853856778536</v>
      </c>
      <c r="U172" s="39"/>
      <c r="V172" s="40">
        <f t="shared" si="30"/>
        <v>97937018.6664633</v>
      </c>
      <c r="W172" s="19"/>
      <c r="X172" s="20">
        <f t="shared" si="31"/>
        <v>98914809.0839583</v>
      </c>
      <c r="Y172" s="20"/>
      <c r="Z172" s="19"/>
      <c r="AA172" s="20">
        <f t="shared" si="32"/>
        <v>35042933.24156949</v>
      </c>
      <c r="AB172" s="20"/>
      <c r="AC172" s="19"/>
      <c r="AD172" s="20">
        <f t="shared" si="33"/>
        <v>80236666.24940892</v>
      </c>
      <c r="AE172" s="20"/>
    </row>
    <row r="173" spans="1:31" ht="13.5">
      <c r="A173" s="36">
        <f t="shared" si="35"/>
        <v>-650019</v>
      </c>
      <c r="B173" s="37">
        <v>-65</v>
      </c>
      <c r="C173" s="37">
        <v>-19</v>
      </c>
      <c r="D173" s="38">
        <v>0.306</v>
      </c>
      <c r="E173" s="38"/>
      <c r="F173" s="37">
        <v>20810</v>
      </c>
      <c r="G173" s="37" t="s">
        <v>25</v>
      </c>
      <c r="H173" s="37" t="s">
        <v>29</v>
      </c>
      <c r="I173" s="37">
        <f>VLOOKUP(A173,Area_Pop!A:E,4,0)</f>
        <v>69147</v>
      </c>
      <c r="J173" s="37"/>
      <c r="K173" s="39">
        <f t="shared" si="28"/>
        <v>69148.50437184318</v>
      </c>
      <c r="L173" s="36">
        <f>VLOOKUP(A173,Area_Pop!A:E,5,0)</f>
        <v>11520</v>
      </c>
      <c r="M173" s="39">
        <v>4527.166</v>
      </c>
      <c r="N173" s="39">
        <f t="shared" si="29"/>
        <v>11725.35994</v>
      </c>
      <c r="O173" s="39">
        <f>VLOOKUP(G173,GDPpc_pop_area!A:C,3,0)</f>
        <v>2235.4396577605585</v>
      </c>
      <c r="P173" s="39">
        <f>VLOOKUP(G173,GDPpc_pop_area!A:G,7,0)</f>
        <v>9.143283640148482</v>
      </c>
      <c r="Q173" s="36">
        <v>-650019</v>
      </c>
      <c r="R173" s="36">
        <v>3</v>
      </c>
      <c r="S173" s="39">
        <f t="shared" si="34"/>
        <v>32805.737264561845</v>
      </c>
      <c r="T173" s="39">
        <f>(S173*K173)/SUM(S$171:S$173)</f>
        <v>17941.92748113285</v>
      </c>
      <c r="U173" s="39"/>
      <c r="V173" s="40">
        <f t="shared" si="30"/>
        <v>40108096.22798838</v>
      </c>
      <c r="W173" s="19"/>
      <c r="X173" s="20">
        <f t="shared" si="31"/>
        <v>40508530.2282233</v>
      </c>
      <c r="Y173" s="20"/>
      <c r="Z173" s="19"/>
      <c r="AA173" s="20">
        <f t="shared" si="32"/>
        <v>14351114.192586003</v>
      </c>
      <c r="AB173" s="20"/>
      <c r="AC173" s="19"/>
      <c r="AD173" s="20">
        <f t="shared" si="33"/>
        <v>32859280.124750946</v>
      </c>
      <c r="AE173" s="20"/>
    </row>
    <row r="174" spans="1:31" ht="13.5">
      <c r="A174" s="36">
        <f t="shared" si="35"/>
        <v>-650016</v>
      </c>
      <c r="B174" s="37">
        <v>-65</v>
      </c>
      <c r="C174" s="37">
        <v>-16</v>
      </c>
      <c r="D174" s="38">
        <v>0.873</v>
      </c>
      <c r="E174" s="38">
        <f>SUM(D174:D176)</f>
        <v>1</v>
      </c>
      <c r="F174" s="37">
        <v>20807</v>
      </c>
      <c r="G174" s="37" t="s">
        <v>23</v>
      </c>
      <c r="H174" s="37" t="s">
        <v>29</v>
      </c>
      <c r="I174" s="37">
        <f>VLOOKUP(A174,Area_Pop!A:E,4,0)</f>
        <v>12034</v>
      </c>
      <c r="J174" s="37"/>
      <c r="K174" s="39">
        <f t="shared" si="28"/>
        <v>12034.261813394085</v>
      </c>
      <c r="L174" s="36">
        <f>VLOOKUP(A174,Area_Pop!A:E,5,0)</f>
        <v>12096</v>
      </c>
      <c r="M174" s="39">
        <v>4600.239</v>
      </c>
      <c r="N174" s="39">
        <f t="shared" si="29"/>
        <v>11914.619009999999</v>
      </c>
      <c r="O174" s="39">
        <f>VLOOKUP(G174,GDPpc_pop_area!A:C,3,0)</f>
        <v>2360.226399627931</v>
      </c>
      <c r="P174" s="39">
        <f>VLOOKUP(G174,GDPpc_pop_area!A:G,7,0)</f>
        <v>1.2944254673179207</v>
      </c>
      <c r="Q174" s="36">
        <v>-650016</v>
      </c>
      <c r="R174" s="36">
        <v>3</v>
      </c>
      <c r="S174" s="39">
        <f t="shared" si="34"/>
        <v>13463.917822382584</v>
      </c>
      <c r="T174" s="39">
        <f>(S174*K174)/SUM(S$174:S$176)</f>
        <v>5982.885855069678</v>
      </c>
      <c r="U174" s="39">
        <f>SUM(T174:T176)</f>
        <v>12034.261813394085</v>
      </c>
      <c r="V174" s="40">
        <f t="shared" si="30"/>
        <v>14120965.141095983</v>
      </c>
      <c r="W174" s="19"/>
      <c r="X174" s="20">
        <f t="shared" si="31"/>
        <v>14261947.01484249</v>
      </c>
      <c r="Y174" s="20">
        <f>SUM(X174:X176)</f>
        <v>29732652.95469743</v>
      </c>
      <c r="Z174" s="19"/>
      <c r="AA174" s="20">
        <f t="shared" si="32"/>
        <v>5052635.310772485</v>
      </c>
      <c r="AB174" s="20">
        <f>SUM(AA174:AA176)</f>
        <v>10533502.33635735</v>
      </c>
      <c r="AC174" s="19"/>
      <c r="AD174" s="20">
        <f t="shared" si="33"/>
        <v>11568854.990412703</v>
      </c>
      <c r="AE174" s="20">
        <f>SUM(AD174:AD176)</f>
        <v>24118218.23171731</v>
      </c>
    </row>
    <row r="175" spans="1:31" ht="13.5">
      <c r="A175" s="36">
        <f t="shared" si="35"/>
        <v>-650016</v>
      </c>
      <c r="B175" s="37">
        <v>-65</v>
      </c>
      <c r="C175" s="37">
        <v>-16</v>
      </c>
      <c r="D175" s="38">
        <v>0.088</v>
      </c>
      <c r="E175" s="38"/>
      <c r="F175" s="37">
        <v>20807</v>
      </c>
      <c r="G175" s="37" t="s">
        <v>27</v>
      </c>
      <c r="H175" s="37" t="s">
        <v>29</v>
      </c>
      <c r="I175" s="37">
        <f>VLOOKUP(A175,Area_Pop!A:E,4,0)</f>
        <v>12034</v>
      </c>
      <c r="J175" s="37"/>
      <c r="K175" s="39">
        <f t="shared" si="28"/>
        <v>12034.261813394085</v>
      </c>
      <c r="L175" s="36">
        <f>VLOOKUP(A175,Area_Pop!A:E,5,0)</f>
        <v>12096</v>
      </c>
      <c r="M175" s="39">
        <v>4600.239</v>
      </c>
      <c r="N175" s="39">
        <f t="shared" si="29"/>
        <v>11914.619009999999</v>
      </c>
      <c r="O175" s="39">
        <f>VLOOKUP(G175,GDPpc_pop_area!A:C,3,0)</f>
        <v>3108.0198728393843</v>
      </c>
      <c r="P175" s="39">
        <f>VLOOKUP(G175,GDPpc_pop_area!A:G,7,0)</f>
        <v>3.598320392387891</v>
      </c>
      <c r="Q175" s="36">
        <v>-650016</v>
      </c>
      <c r="R175" s="36">
        <v>3</v>
      </c>
      <c r="S175" s="39">
        <f t="shared" si="34"/>
        <v>3772.7902565069567</v>
      </c>
      <c r="T175" s="39">
        <f>(S175*K175)/SUM(S$174:S$176)</f>
        <v>1676.4937039556132</v>
      </c>
      <c r="U175" s="39"/>
      <c r="V175" s="40">
        <f t="shared" si="30"/>
        <v>5210575.748584153</v>
      </c>
      <c r="W175" s="19"/>
      <c r="X175" s="20">
        <f t="shared" si="31"/>
        <v>5262597.457085906</v>
      </c>
      <c r="Y175" s="20"/>
      <c r="Z175" s="19"/>
      <c r="AA175" s="20">
        <f t="shared" si="32"/>
        <v>1864400.822018297</v>
      </c>
      <c r="AB175" s="20"/>
      <c r="AC175" s="19"/>
      <c r="AD175" s="20">
        <f t="shared" si="33"/>
        <v>4268858.017112319</v>
      </c>
      <c r="AE175" s="20"/>
    </row>
    <row r="176" spans="1:31" ht="13.5">
      <c r="A176" s="36">
        <f t="shared" si="35"/>
        <v>-650016</v>
      </c>
      <c r="B176" s="37">
        <v>-65</v>
      </c>
      <c r="C176" s="37">
        <v>-16</v>
      </c>
      <c r="D176" s="38">
        <v>0.039</v>
      </c>
      <c r="E176" s="38"/>
      <c r="F176" s="37">
        <v>20807</v>
      </c>
      <c r="G176" s="37" t="s">
        <v>24</v>
      </c>
      <c r="H176" s="37" t="s">
        <v>29</v>
      </c>
      <c r="I176" s="37">
        <f>VLOOKUP(A176,Area_Pop!A:E,4,0)</f>
        <v>12034</v>
      </c>
      <c r="J176" s="37"/>
      <c r="K176" s="39">
        <f t="shared" si="28"/>
        <v>12034.261813394085</v>
      </c>
      <c r="L176" s="36">
        <f>VLOOKUP(A176,Area_Pop!A:E,5,0)</f>
        <v>12096</v>
      </c>
      <c r="M176" s="39">
        <v>4600.239</v>
      </c>
      <c r="N176" s="39">
        <f t="shared" si="29"/>
        <v>11914.619009999999</v>
      </c>
      <c r="O176" s="39">
        <f>VLOOKUP(G176,GDPpc_pop_area!A:C,3,0)</f>
        <v>2310.2792106555394</v>
      </c>
      <c r="P176" s="39">
        <f>VLOOKUP(G176,GDPpc_pop_area!A:G,7,0)</f>
        <v>21.187627905945757</v>
      </c>
      <c r="Q176" s="36">
        <v>-650016</v>
      </c>
      <c r="R176" s="36">
        <v>3</v>
      </c>
      <c r="S176" s="39">
        <f t="shared" si="34"/>
        <v>9845.258054774522</v>
      </c>
      <c r="T176" s="39">
        <f>(S176*K176)/SUM(S$174:S$176)</f>
        <v>4374.882254368794</v>
      </c>
      <c r="U176" s="39"/>
      <c r="V176" s="40">
        <f t="shared" si="30"/>
        <v>10107199.521334063</v>
      </c>
      <c r="W176" s="19"/>
      <c r="X176" s="20">
        <f t="shared" si="31"/>
        <v>10208108.482769037</v>
      </c>
      <c r="Y176" s="20"/>
      <c r="Z176" s="19"/>
      <c r="AA176" s="20">
        <f t="shared" si="32"/>
        <v>3616466.2035665684</v>
      </c>
      <c r="AB176" s="20"/>
      <c r="AC176" s="19"/>
      <c r="AD176" s="20">
        <f t="shared" si="33"/>
        <v>8280505.224192286</v>
      </c>
      <c r="AE176" s="20"/>
    </row>
    <row r="177" spans="1:31" ht="13.5">
      <c r="A177" s="36">
        <f t="shared" si="35"/>
        <v>-640021</v>
      </c>
      <c r="B177" s="37">
        <v>-64</v>
      </c>
      <c r="C177" s="37">
        <v>-21</v>
      </c>
      <c r="D177" s="38">
        <v>0.315</v>
      </c>
      <c r="E177" s="38">
        <f>SUM(D177:D179)</f>
        <v>1</v>
      </c>
      <c r="F177" s="37">
        <v>20992</v>
      </c>
      <c r="G177" s="37" t="s">
        <v>27</v>
      </c>
      <c r="H177" s="37" t="s">
        <v>29</v>
      </c>
      <c r="I177" s="37">
        <f>VLOOKUP(A177,Area_Pop!A:E,4,0)</f>
        <v>22569</v>
      </c>
      <c r="J177" s="37"/>
      <c r="K177" s="39">
        <f t="shared" si="28"/>
        <v>22569.49101433365</v>
      </c>
      <c r="L177" s="36">
        <f>VLOOKUP(A177,Area_Pop!A:E,5,0)</f>
        <v>11520</v>
      </c>
      <c r="M177" s="39">
        <v>4471.544</v>
      </c>
      <c r="N177" s="39">
        <f t="shared" si="29"/>
        <v>11581.298959999998</v>
      </c>
      <c r="O177" s="39">
        <f>VLOOKUP(G177,GDPpc_pop_area!A:C,3,0)</f>
        <v>3108.0198728393843</v>
      </c>
      <c r="P177" s="39">
        <f>VLOOKUP(G177,GDPpc_pop_area!A:G,7,0)</f>
        <v>3.598320392387891</v>
      </c>
      <c r="Q177" s="36">
        <v>-640021</v>
      </c>
      <c r="R177" s="36">
        <v>3</v>
      </c>
      <c r="S177" s="39">
        <f t="shared" si="34"/>
        <v>13127.06562870423</v>
      </c>
      <c r="T177" s="39">
        <f>(S177*K177)/SUM(S$177:S$179)</f>
        <v>3458.587986725702</v>
      </c>
      <c r="U177" s="39">
        <f>SUM(T177:T179)</f>
        <v>22569.49101433365</v>
      </c>
      <c r="V177" s="40">
        <f t="shared" si="30"/>
        <v>10749360.19470704</v>
      </c>
      <c r="W177" s="19"/>
      <c r="X177" s="20">
        <f t="shared" si="31"/>
        <v>10856680.404528638</v>
      </c>
      <c r="Y177" s="20">
        <f>SUM(X177:X179)</f>
        <v>54004474.51954647</v>
      </c>
      <c r="Z177" s="19"/>
      <c r="AA177" s="20">
        <f t="shared" si="32"/>
        <v>3846238.2949961424</v>
      </c>
      <c r="AB177" s="20">
        <f>SUM(AA177:AA179)</f>
        <v>19132374.74611295</v>
      </c>
      <c r="AC177" s="19"/>
      <c r="AD177" s="20">
        <f t="shared" si="33"/>
        <v>8806606.920256747</v>
      </c>
      <c r="AE177" s="20">
        <f>SUM(AD177:AD179)</f>
        <v>43806777.14619674</v>
      </c>
    </row>
    <row r="178" spans="1:31" ht="13.5">
      <c r="A178" s="36">
        <f t="shared" si="35"/>
        <v>-640021</v>
      </c>
      <c r="B178" s="37">
        <v>-64</v>
      </c>
      <c r="C178" s="37">
        <v>-21</v>
      </c>
      <c r="D178" s="38">
        <v>0.685</v>
      </c>
      <c r="E178" s="38"/>
      <c r="F178" s="37">
        <v>20992</v>
      </c>
      <c r="G178" s="37" t="s">
        <v>25</v>
      </c>
      <c r="H178" s="37" t="s">
        <v>29</v>
      </c>
      <c r="I178" s="37">
        <f>VLOOKUP(A178,Area_Pop!A:E,4,0)</f>
        <v>22569</v>
      </c>
      <c r="J178" s="37"/>
      <c r="K178" s="39">
        <f t="shared" si="28"/>
        <v>22569.49101433365</v>
      </c>
      <c r="L178" s="36">
        <f>VLOOKUP(A178,Area_Pop!A:E,5,0)</f>
        <v>11520</v>
      </c>
      <c r="M178" s="39">
        <v>4471.544</v>
      </c>
      <c r="N178" s="39">
        <f t="shared" si="29"/>
        <v>11581.298959999998</v>
      </c>
      <c r="O178" s="39">
        <f>VLOOKUP(G178,GDPpc_pop_area!A:C,3,0)</f>
        <v>2235.4396577605585</v>
      </c>
      <c r="P178" s="39">
        <f>VLOOKUP(G178,GDPpc_pop_area!A:G,7,0)</f>
        <v>9.143283640148482</v>
      </c>
      <c r="Q178" s="36">
        <v>-640021</v>
      </c>
      <c r="R178" s="36">
        <v>3</v>
      </c>
      <c r="S178" s="39">
        <f t="shared" si="34"/>
        <v>72535.40439915608</v>
      </c>
      <c r="T178" s="39">
        <f>(S178*K178)/SUM(S$177:S$179)</f>
        <v>19110.903027607947</v>
      </c>
      <c r="U178" s="39"/>
      <c r="V178" s="40">
        <f t="shared" si="30"/>
        <v>42721270.52353113</v>
      </c>
      <c r="W178" s="19"/>
      <c r="X178" s="20">
        <f t="shared" si="31"/>
        <v>43147794.11501783</v>
      </c>
      <c r="Y178" s="20"/>
      <c r="Z178" s="19"/>
      <c r="AA178" s="20">
        <f t="shared" si="32"/>
        <v>15286136.451116806</v>
      </c>
      <c r="AB178" s="20"/>
      <c r="AC178" s="19"/>
      <c r="AD178" s="20">
        <f t="shared" si="33"/>
        <v>35000170.22593999</v>
      </c>
      <c r="AE178" s="20"/>
    </row>
    <row r="179" spans="1:31" ht="13.5">
      <c r="A179" s="36">
        <f t="shared" si="35"/>
        <v>-640021</v>
      </c>
      <c r="B179" s="37">
        <v>-64</v>
      </c>
      <c r="C179" s="37">
        <v>-21</v>
      </c>
      <c r="D179" s="38">
        <v>0</v>
      </c>
      <c r="E179" s="38"/>
      <c r="F179" s="37">
        <v>20992</v>
      </c>
      <c r="G179" s="37" t="s">
        <v>26</v>
      </c>
      <c r="H179" s="37" t="s">
        <v>29</v>
      </c>
      <c r="I179" s="37">
        <f>VLOOKUP(A179,Area_Pop!A:E,4,0)</f>
        <v>22569</v>
      </c>
      <c r="J179" s="37"/>
      <c r="K179" s="39">
        <f t="shared" si="28"/>
        <v>22569.49101433365</v>
      </c>
      <c r="L179" s="36">
        <f>VLOOKUP(A179,Area_Pop!A:E,5,0)</f>
        <v>11520</v>
      </c>
      <c r="M179" s="39">
        <v>4471.544</v>
      </c>
      <c r="N179" s="39">
        <f t="shared" si="29"/>
        <v>11581.298959999998</v>
      </c>
      <c r="O179" s="39">
        <f>VLOOKUP(G179,GDPpc_pop_area!A:C,3,0)</f>
        <v>2692.4150835431105</v>
      </c>
      <c r="P179" s="39">
        <f>VLOOKUP(G179,GDPpc_pop_area!A:G,7,0)</f>
        <v>7.968847147309786</v>
      </c>
      <c r="Q179" s="36">
        <v>-640021</v>
      </c>
      <c r="R179" s="36">
        <v>3</v>
      </c>
      <c r="S179" s="39">
        <f t="shared" si="34"/>
        <v>0</v>
      </c>
      <c r="T179" s="39">
        <f>(S179*K179)/SUM(S$177:S$179)</f>
        <v>0</v>
      </c>
      <c r="U179" s="39"/>
      <c r="V179" s="40">
        <f t="shared" si="30"/>
        <v>0</v>
      </c>
      <c r="W179" s="19"/>
      <c r="X179" s="20">
        <f t="shared" si="31"/>
        <v>0</v>
      </c>
      <c r="Y179" s="20"/>
      <c r="Z179" s="19"/>
      <c r="AA179" s="20">
        <f t="shared" si="32"/>
        <v>0</v>
      </c>
      <c r="AB179" s="20"/>
      <c r="AC179" s="19"/>
      <c r="AD179" s="20">
        <f t="shared" si="33"/>
        <v>0</v>
      </c>
      <c r="AE179" s="20"/>
    </row>
    <row r="180" spans="1:31" ht="13.5">
      <c r="A180" s="36">
        <f t="shared" si="35"/>
        <v>-670018</v>
      </c>
      <c r="B180" s="37">
        <v>-67</v>
      </c>
      <c r="C180" s="37">
        <v>-18</v>
      </c>
      <c r="D180" s="38">
        <v>0.797</v>
      </c>
      <c r="E180" s="38">
        <f>SUM(D180:D183)</f>
        <v>0.9900000000000001</v>
      </c>
      <c r="F180" s="37">
        <v>20449</v>
      </c>
      <c r="G180" s="37" t="s">
        <v>24</v>
      </c>
      <c r="H180" s="37" t="s">
        <v>29</v>
      </c>
      <c r="I180" s="37">
        <f>VLOOKUP(A180,Area_Pop!A:E,4,0)</f>
        <v>749399</v>
      </c>
      <c r="J180" s="37"/>
      <c r="K180" s="39">
        <f t="shared" si="28"/>
        <v>749415.3040298915</v>
      </c>
      <c r="L180" s="36">
        <f>VLOOKUP(A180,Area_Pop!A:E,5,0)</f>
        <v>11664</v>
      </c>
      <c r="M180" s="39">
        <v>4552.911</v>
      </c>
      <c r="N180" s="39">
        <f t="shared" si="29"/>
        <v>11792.03949</v>
      </c>
      <c r="O180" s="39">
        <f>VLOOKUP(G180,GDPpc_pop_area!A:C,3,0)</f>
        <v>2310.2792106555394</v>
      </c>
      <c r="P180" s="39">
        <f>VLOOKUP(G180,GDPpc_pop_area!A:G,7,0)</f>
        <v>21.187627905945757</v>
      </c>
      <c r="Q180" s="36">
        <v>-670018</v>
      </c>
      <c r="R180" s="36">
        <v>4</v>
      </c>
      <c r="S180" s="39">
        <f t="shared" si="34"/>
        <v>199126.73993817167</v>
      </c>
      <c r="T180" s="39">
        <f>(S180*K180)/SUM(S$180:S$183)</f>
        <v>680243.5600755422</v>
      </c>
      <c r="U180" s="39">
        <f>SUM(T180:T183)</f>
        <v>749415.3040298914</v>
      </c>
      <c r="V180" s="40">
        <f t="shared" si="30"/>
        <v>1571552555.0248375</v>
      </c>
      <c r="W180" s="19"/>
      <c r="X180" s="20">
        <f t="shared" si="31"/>
        <v>1587242730.7093384</v>
      </c>
      <c r="Y180" s="20">
        <f>SUM(X180:X183)</f>
        <v>1732596387.890294</v>
      </c>
      <c r="Z180" s="19"/>
      <c r="AA180" s="20">
        <f t="shared" si="32"/>
        <v>562318641.3189403</v>
      </c>
      <c r="AB180" s="20">
        <f>SUM(AA180:AA183)</f>
        <v>613813645.476374</v>
      </c>
      <c r="AC180" s="19"/>
      <c r="AD180" s="20">
        <f t="shared" si="33"/>
        <v>1287522732.1383939</v>
      </c>
      <c r="AE180" s="20">
        <f>SUM(AD180:AD183)</f>
        <v>1405429170.8948</v>
      </c>
    </row>
    <row r="181" spans="1:31" ht="13.5">
      <c r="A181" s="36">
        <f t="shared" si="35"/>
        <v>-670018</v>
      </c>
      <c r="B181" s="37">
        <v>-67</v>
      </c>
      <c r="C181" s="37">
        <v>-18</v>
      </c>
      <c r="D181" s="38">
        <v>0.104</v>
      </c>
      <c r="E181" s="38"/>
      <c r="F181" s="37">
        <v>20449</v>
      </c>
      <c r="G181" s="37" t="s">
        <v>21</v>
      </c>
      <c r="H181" s="37" t="s">
        <v>29</v>
      </c>
      <c r="I181" s="37">
        <f>VLOOKUP(A181,Area_Pop!A:E,4,0)</f>
        <v>749399</v>
      </c>
      <c r="J181" s="37"/>
      <c r="K181" s="39">
        <f t="shared" si="28"/>
        <v>749415.3040298915</v>
      </c>
      <c r="L181" s="36">
        <f>VLOOKUP(A181,Area_Pop!A:E,5,0)</f>
        <v>11664</v>
      </c>
      <c r="M181" s="39">
        <v>4552.911</v>
      </c>
      <c r="N181" s="39">
        <f t="shared" si="29"/>
        <v>11792.03949</v>
      </c>
      <c r="O181" s="39">
        <f>VLOOKUP(G181,GDPpc_pop_area!A:C,3,0)</f>
        <v>2298.9652534765387</v>
      </c>
      <c r="P181" s="39">
        <f>VLOOKUP(G181,GDPpc_pop_area!A:G,7,0)</f>
        <v>6.865317280763001</v>
      </c>
      <c r="Q181" s="36">
        <v>-670018</v>
      </c>
      <c r="R181" s="36">
        <v>4</v>
      </c>
      <c r="S181" s="39">
        <f t="shared" si="34"/>
        <v>8419.43361855822</v>
      </c>
      <c r="T181" s="39">
        <f>(S181*K181)/SUM(S$180:S$183)</f>
        <v>28761.91063182197</v>
      </c>
      <c r="U181" s="39"/>
      <c r="V181" s="40">
        <f t="shared" si="30"/>
        <v>66122633.16615615</v>
      </c>
      <c r="W181" s="19"/>
      <c r="X181" s="20">
        <f t="shared" si="31"/>
        <v>66782792.90932325</v>
      </c>
      <c r="Y181" s="20"/>
      <c r="Z181" s="19"/>
      <c r="AA181" s="20">
        <f t="shared" si="32"/>
        <v>23659399.186835334</v>
      </c>
      <c r="AB181" s="20"/>
      <c r="AC181" s="19"/>
      <c r="AD181" s="20">
        <f t="shared" si="33"/>
        <v>54172157.99628709</v>
      </c>
      <c r="AE181" s="20"/>
    </row>
    <row r="182" spans="1:31" ht="13.5">
      <c r="A182" s="36">
        <f t="shared" si="35"/>
        <v>-670018</v>
      </c>
      <c r="B182" s="37">
        <v>-67</v>
      </c>
      <c r="C182" s="37">
        <v>-18</v>
      </c>
      <c r="D182" s="38">
        <v>0.036</v>
      </c>
      <c r="E182" s="38"/>
      <c r="F182" s="37">
        <v>20449</v>
      </c>
      <c r="G182" s="37" t="s">
        <v>22</v>
      </c>
      <c r="H182" s="37" t="s">
        <v>29</v>
      </c>
      <c r="I182" s="37">
        <f>VLOOKUP(A182,Area_Pop!A:E,4,0)</f>
        <v>749399</v>
      </c>
      <c r="J182" s="37"/>
      <c r="K182" s="39">
        <f t="shared" si="28"/>
        <v>749415.3040298915</v>
      </c>
      <c r="L182" s="36">
        <f>VLOOKUP(A182,Area_Pop!A:E,5,0)</f>
        <v>11664</v>
      </c>
      <c r="M182" s="39">
        <v>4552.911</v>
      </c>
      <c r="N182" s="39">
        <f t="shared" si="29"/>
        <v>11792.03949</v>
      </c>
      <c r="O182" s="39">
        <f>VLOOKUP(G182,GDPpc_pop_area!A:C,3,0)</f>
        <v>1332.3369852593603</v>
      </c>
      <c r="P182" s="39">
        <f>VLOOKUP(G182,GDPpc_pop_area!A:G,7,0)</f>
        <v>5.903113663111383</v>
      </c>
      <c r="Q182" s="36">
        <v>-670018</v>
      </c>
      <c r="R182" s="36">
        <v>4</v>
      </c>
      <c r="S182" s="39">
        <f t="shared" si="34"/>
        <v>2505.9509794572473</v>
      </c>
      <c r="T182" s="39">
        <f>(S182*K182)/SUM(S$180:S$183)</f>
        <v>8560.663505916289</v>
      </c>
      <c r="U182" s="39"/>
      <c r="V182" s="40">
        <f t="shared" si="30"/>
        <v>11405688.607292334</v>
      </c>
      <c r="W182" s="19"/>
      <c r="X182" s="20">
        <f t="shared" si="31"/>
        <v>11519561.514360528</v>
      </c>
      <c r="Y182" s="20"/>
      <c r="Z182" s="19"/>
      <c r="AA182" s="20">
        <f t="shared" si="32"/>
        <v>4081079.758009224</v>
      </c>
      <c r="AB182" s="20"/>
      <c r="AC182" s="19"/>
      <c r="AD182" s="20">
        <f t="shared" si="33"/>
        <v>9344315.791811805</v>
      </c>
      <c r="AE182" s="20"/>
    </row>
    <row r="183" spans="1:31" ht="13.5">
      <c r="A183" s="36">
        <f t="shared" si="35"/>
        <v>-670018</v>
      </c>
      <c r="B183" s="37">
        <v>-67</v>
      </c>
      <c r="C183" s="37">
        <v>-18</v>
      </c>
      <c r="D183" s="38">
        <v>0.053</v>
      </c>
      <c r="E183" s="38"/>
      <c r="F183" s="37">
        <v>20449</v>
      </c>
      <c r="G183" s="37" t="s">
        <v>20</v>
      </c>
      <c r="H183" s="37" t="s">
        <v>29</v>
      </c>
      <c r="I183" s="37">
        <f>VLOOKUP(A183,Area_Pop!A:E,4,0)</f>
        <v>749399</v>
      </c>
      <c r="J183" s="37"/>
      <c r="K183" s="39">
        <f t="shared" si="28"/>
        <v>749415.3040298915</v>
      </c>
      <c r="L183" s="36">
        <f>VLOOKUP(A183,Area_Pop!A:E,5,0)</f>
        <v>11664</v>
      </c>
      <c r="M183" s="39">
        <v>4552.911</v>
      </c>
      <c r="N183" s="39">
        <f t="shared" si="29"/>
        <v>11792.03949</v>
      </c>
      <c r="O183" s="39">
        <f>VLOOKUP(G183,GDPpc_pop_area!A:C,3,0)</f>
        <v>2084.4652821075233</v>
      </c>
      <c r="P183" s="39">
        <f>VLOOKUP(G183,GDPpc_pop_area!A:G,7,0)</f>
        <v>14.917583127243462</v>
      </c>
      <c r="Q183" s="36">
        <v>-670018</v>
      </c>
      <c r="R183" s="36">
        <v>4</v>
      </c>
      <c r="S183" s="39">
        <f t="shared" si="34"/>
        <v>9323.162654586067</v>
      </c>
      <c r="T183" s="39">
        <f>(S183*K183)/SUM(S$180:S$183)</f>
        <v>31849.169816611018</v>
      </c>
      <c r="U183" s="39"/>
      <c r="V183" s="40">
        <f t="shared" si="30"/>
        <v>66388488.7466725</v>
      </c>
      <c r="W183" s="19"/>
      <c r="X183" s="20">
        <f t="shared" si="31"/>
        <v>67051302.757271945</v>
      </c>
      <c r="Y183" s="20"/>
      <c r="Z183" s="19"/>
      <c r="AA183" s="20">
        <f t="shared" si="32"/>
        <v>23754525.212589305</v>
      </c>
      <c r="AB183" s="20"/>
      <c r="AC183" s="19"/>
      <c r="AD183" s="20">
        <f t="shared" si="33"/>
        <v>54389964.96830734</v>
      </c>
      <c r="AE183" s="20"/>
    </row>
    <row r="184" spans="1:31" ht="13.5">
      <c r="A184" s="36"/>
      <c r="B184" s="37"/>
      <c r="C184" s="37"/>
      <c r="D184" s="38"/>
      <c r="E184" s="38">
        <f>SUM(E2:E183)</f>
        <v>92.19300000000001</v>
      </c>
      <c r="F184" s="37"/>
      <c r="G184" s="37"/>
      <c r="H184" s="37"/>
      <c r="I184" s="37"/>
      <c r="J184" s="37"/>
      <c r="K184" s="36"/>
      <c r="L184" s="36"/>
      <c r="M184" s="38"/>
      <c r="N184" s="36"/>
      <c r="O184" s="36"/>
      <c r="P184" s="36"/>
      <c r="Q184" s="36"/>
      <c r="R184" s="36"/>
      <c r="S184" s="36"/>
      <c r="T184" s="39"/>
      <c r="U184" s="36"/>
      <c r="V184" s="40"/>
      <c r="W184" s="19"/>
      <c r="X184" s="20"/>
      <c r="Y184" s="20"/>
      <c r="Z184" s="19"/>
      <c r="AA184" s="20"/>
      <c r="AB184" s="20"/>
      <c r="AC184" s="19"/>
      <c r="AD184" s="20"/>
      <c r="AE184" s="20"/>
    </row>
    <row r="185" spans="1:31" ht="13.5">
      <c r="A185" s="36"/>
      <c r="B185" s="37"/>
      <c r="C185" s="37"/>
      <c r="D185" s="38"/>
      <c r="E185" s="38"/>
      <c r="F185" s="37"/>
      <c r="G185" s="37"/>
      <c r="H185" s="37"/>
      <c r="I185" s="37">
        <f>SUM(I2:I79)+I80+I82+I84+I86+I88+I90+I92+I94+I96+I98+I100+I102+I104+I106+I108+I110+I112+I114+I116+I118+I120+I122+I124+I126+I128+I130+I132+I134+I136+I138+I140+I142+I144+I147+I150+I153+I156+I159+I162+I165+I168+I171+I174+I177+I180</f>
        <v>6572857</v>
      </c>
      <c r="J185" s="37" t="s">
        <v>38</v>
      </c>
      <c r="K185" s="36"/>
      <c r="L185" s="41">
        <v>1069628</v>
      </c>
      <c r="M185" s="38" t="s">
        <v>47</v>
      </c>
      <c r="N185" s="36"/>
      <c r="O185" s="36"/>
      <c r="P185" s="36"/>
      <c r="Q185" s="36"/>
      <c r="R185" s="36"/>
      <c r="S185" s="36"/>
      <c r="T185" s="39"/>
      <c r="U185" s="37">
        <f>SUM(U2:U183)</f>
        <v>6572999.999999997</v>
      </c>
      <c r="V185" s="40">
        <f>SUM(V2:V184)</f>
        <v>15290478657.490633</v>
      </c>
      <c r="W185" s="19" t="s">
        <v>41</v>
      </c>
      <c r="X185" s="20"/>
      <c r="Y185" s="20"/>
      <c r="Z185" s="19"/>
      <c r="AA185" s="20"/>
      <c r="AB185" s="20"/>
      <c r="AC185" s="19"/>
      <c r="AD185" s="20"/>
      <c r="AE185" s="20"/>
    </row>
    <row r="186" spans="1:31" ht="13.5">
      <c r="A186" s="36"/>
      <c r="B186" s="37"/>
      <c r="C186" s="37"/>
      <c r="D186" s="38"/>
      <c r="E186" s="38"/>
      <c r="F186" s="37"/>
      <c r="G186" s="37"/>
      <c r="H186" s="37"/>
      <c r="I186" s="37">
        <v>6573000</v>
      </c>
      <c r="J186" s="37" t="s">
        <v>39</v>
      </c>
      <c r="K186" s="37">
        <f>SUM(K2:K79)+K80+K82+K84+K86+K88+K90+K92+K94+K96+K98+K100+K102+K104+K106+K108+K110+K112+K114+K116+K118+K120+K122+K124+K126+K128+K130+K132+K134+K136+K138+K140+K142+K144+K147+K150+K153+K156+K159+K162+K165+K168+K171+K174+K177+K180</f>
        <v>6572999.999999997</v>
      </c>
      <c r="L186" s="41">
        <v>1090280.49800383</v>
      </c>
      <c r="M186" s="38" t="s">
        <v>67</v>
      </c>
      <c r="N186" s="36"/>
      <c r="O186" s="36"/>
      <c r="P186" s="36"/>
      <c r="Q186" s="36"/>
      <c r="R186" s="36"/>
      <c r="S186" s="36"/>
      <c r="T186" s="39"/>
      <c r="U186" s="36"/>
      <c r="V186" s="40">
        <v>15443136801.61</v>
      </c>
      <c r="W186" s="19" t="s">
        <v>42</v>
      </c>
      <c r="X186" s="20">
        <f>SUM(X2:X183)</f>
        <v>15443136801.610003</v>
      </c>
      <c r="Y186" s="20">
        <f>SUM(Y2:Y184)</f>
        <v>15443136801.61</v>
      </c>
      <c r="Z186" s="19" t="s">
        <v>43</v>
      </c>
      <c r="AA186" s="20"/>
      <c r="AB186" s="20"/>
      <c r="AC186" s="19"/>
      <c r="AD186" s="20"/>
      <c r="AE186" s="20"/>
    </row>
    <row r="187" spans="1:31" ht="13.5">
      <c r="A187" s="36"/>
      <c r="B187" s="37"/>
      <c r="C187" s="37"/>
      <c r="D187" s="38"/>
      <c r="E187" s="38"/>
      <c r="F187" s="37"/>
      <c r="G187" s="37"/>
      <c r="H187" s="37"/>
      <c r="I187" s="42">
        <f>I186/I185</f>
        <v>1.0000217561404425</v>
      </c>
      <c r="J187" s="37" t="s">
        <v>40</v>
      </c>
      <c r="K187" s="36"/>
      <c r="L187" s="43">
        <f>L185/L186</f>
        <v>0.9810576287096374</v>
      </c>
      <c r="M187" s="38" t="s">
        <v>50</v>
      </c>
      <c r="N187" s="36"/>
      <c r="O187" s="36"/>
      <c r="P187" s="36"/>
      <c r="Q187" s="36"/>
      <c r="R187" s="36"/>
      <c r="S187" s="36"/>
      <c r="T187" s="39"/>
      <c r="U187" s="36"/>
      <c r="V187" s="40">
        <f>V186/V185</f>
        <v>1.0099838695399233</v>
      </c>
      <c r="W187" s="19" t="s">
        <v>40</v>
      </c>
      <c r="X187" s="20"/>
      <c r="Y187" s="20">
        <v>5471100000</v>
      </c>
      <c r="Z187" s="19" t="s">
        <v>44</v>
      </c>
      <c r="AA187" s="20"/>
      <c r="AB187" s="20">
        <f>SUM(AB2:AB184)</f>
        <v>5471099999.999999</v>
      </c>
      <c r="AC187" s="19" t="s">
        <v>44</v>
      </c>
      <c r="AD187" s="20"/>
      <c r="AE187" s="20">
        <f>SUM(AE2:AE183)</f>
        <v>12527000000.000006</v>
      </c>
    </row>
    <row r="188" spans="1:31" ht="13.5">
      <c r="A188" s="36"/>
      <c r="B188" s="37"/>
      <c r="C188" s="37"/>
      <c r="D188" s="38"/>
      <c r="E188" s="38"/>
      <c r="F188" s="37"/>
      <c r="G188" s="37"/>
      <c r="H188" s="37"/>
      <c r="I188" s="37"/>
      <c r="J188" s="37"/>
      <c r="K188" s="36"/>
      <c r="L188" s="36"/>
      <c r="M188" s="38"/>
      <c r="N188" s="36"/>
      <c r="O188" s="36"/>
      <c r="P188" s="36"/>
      <c r="Q188" s="36"/>
      <c r="R188" s="36"/>
      <c r="S188" s="36"/>
      <c r="T188" s="39"/>
      <c r="U188" s="36"/>
      <c r="V188" s="40"/>
      <c r="W188" s="19"/>
      <c r="X188" s="20"/>
      <c r="Y188" s="20">
        <f>Y187/Y186</f>
        <v>0.35427388038352536</v>
      </c>
      <c r="Z188" s="19" t="s">
        <v>45</v>
      </c>
      <c r="AA188" s="20"/>
      <c r="AB188" s="20">
        <v>12527000000</v>
      </c>
      <c r="AC188" s="19" t="s">
        <v>46</v>
      </c>
      <c r="AD188" s="20"/>
      <c r="AE188" s="20"/>
    </row>
    <row r="189" spans="1:31" ht="13.5">
      <c r="A189" s="36"/>
      <c r="B189" s="37"/>
      <c r="C189" s="37"/>
      <c r="D189" s="38"/>
      <c r="E189" s="38"/>
      <c r="F189" s="37"/>
      <c r="G189" s="37"/>
      <c r="H189" s="37"/>
      <c r="I189" s="37"/>
      <c r="J189" s="37"/>
      <c r="K189" s="36"/>
      <c r="L189" s="36"/>
      <c r="M189" s="38"/>
      <c r="N189" s="36"/>
      <c r="O189" s="36"/>
      <c r="P189" s="36"/>
      <c r="Q189" s="36"/>
      <c r="R189" s="36"/>
      <c r="S189" s="36"/>
      <c r="T189" s="39"/>
      <c r="U189" s="36"/>
      <c r="V189" s="40"/>
      <c r="W189" s="19"/>
      <c r="X189" s="20"/>
      <c r="Y189" s="20"/>
      <c r="Z189" s="19"/>
      <c r="AA189" s="20"/>
      <c r="AB189" s="20">
        <f>AB188/AB187</f>
        <v>2.2896675257260886</v>
      </c>
      <c r="AC189" s="19" t="s">
        <v>40</v>
      </c>
      <c r="AD189" s="20"/>
      <c r="AE189" s="20"/>
    </row>
    <row r="190" spans="1:31" ht="13.5">
      <c r="A190" s="36"/>
      <c r="B190" s="37"/>
      <c r="C190" s="37"/>
      <c r="D190" s="38"/>
      <c r="E190" s="38"/>
      <c r="F190" s="37"/>
      <c r="G190" s="37"/>
      <c r="H190" s="37"/>
      <c r="I190" s="37"/>
      <c r="J190" s="37"/>
      <c r="K190" s="36"/>
      <c r="L190" s="36"/>
      <c r="M190" s="38"/>
      <c r="N190" s="36"/>
      <c r="O190" s="36"/>
      <c r="P190" s="36"/>
      <c r="Q190" s="36"/>
      <c r="R190" s="36"/>
      <c r="S190" s="36"/>
      <c r="T190" s="39"/>
      <c r="U190" s="36"/>
      <c r="V190" s="40"/>
      <c r="W190" s="19"/>
      <c r="X190" s="20"/>
      <c r="Y190" s="20"/>
      <c r="Z190" s="19"/>
      <c r="AA190" s="20"/>
      <c r="AB190" s="20"/>
      <c r="AC190" s="19"/>
      <c r="AD190" s="20"/>
      <c r="AE190" s="20"/>
    </row>
    <row r="191" spans="1:31" ht="13.5">
      <c r="A191" s="36"/>
      <c r="B191" s="37"/>
      <c r="C191" s="37"/>
      <c r="D191" s="38"/>
      <c r="E191" s="38"/>
      <c r="F191" s="37"/>
      <c r="G191" s="37"/>
      <c r="H191" s="37"/>
      <c r="I191" s="37"/>
      <c r="J191" s="37"/>
      <c r="K191" s="36"/>
      <c r="L191" s="36"/>
      <c r="M191" s="38"/>
      <c r="N191" s="36"/>
      <c r="O191" s="36"/>
      <c r="P191" s="36"/>
      <c r="Q191" s="36"/>
      <c r="R191" s="36"/>
      <c r="S191" s="36"/>
      <c r="T191" s="39"/>
      <c r="U191" s="36"/>
      <c r="V191" s="40"/>
      <c r="W191" s="19"/>
      <c r="X191" s="20"/>
      <c r="Y191" s="20"/>
      <c r="Z191" s="19"/>
      <c r="AA191" s="20"/>
      <c r="AB191" s="20"/>
      <c r="AC191" s="19"/>
      <c r="AD191" s="20"/>
      <c r="AE191" s="20"/>
    </row>
    <row r="192" spans="1:34" s="6" customFormat="1" ht="57">
      <c r="A192" s="23" t="s">
        <v>9</v>
      </c>
      <c r="B192" s="23" t="s">
        <v>17</v>
      </c>
      <c r="C192" s="23" t="s">
        <v>18</v>
      </c>
      <c r="D192" s="23" t="s">
        <v>10</v>
      </c>
      <c r="E192" s="23" t="s">
        <v>93</v>
      </c>
      <c r="F192" s="23" t="s">
        <v>11</v>
      </c>
      <c r="G192" s="23" t="s">
        <v>28</v>
      </c>
      <c r="H192" s="23" t="s">
        <v>95</v>
      </c>
      <c r="I192" s="24"/>
      <c r="J192" s="25" t="s">
        <v>96</v>
      </c>
      <c r="K192" s="25" t="s">
        <v>55</v>
      </c>
      <c r="L192" s="25" t="s">
        <v>97</v>
      </c>
      <c r="M192" s="26" t="s">
        <v>98</v>
      </c>
      <c r="N192" s="25" t="s">
        <v>99</v>
      </c>
      <c r="O192" s="27" t="s">
        <v>6</v>
      </c>
      <c r="P192" s="27" t="s">
        <v>9</v>
      </c>
      <c r="Q192" s="27" t="s">
        <v>100</v>
      </c>
      <c r="R192" s="28" t="s">
        <v>101</v>
      </c>
      <c r="S192" s="29" t="s">
        <v>102</v>
      </c>
      <c r="T192" s="30" t="s">
        <v>14</v>
      </c>
      <c r="U192" s="31" t="s">
        <v>103</v>
      </c>
      <c r="V192" s="30"/>
      <c r="W192" s="21" t="s">
        <v>104</v>
      </c>
      <c r="X192" s="21" t="s">
        <v>105</v>
      </c>
      <c r="Y192" s="22"/>
      <c r="Z192" s="21" t="s">
        <v>106</v>
      </c>
      <c r="AA192" s="21" t="s">
        <v>15</v>
      </c>
      <c r="AB192" s="22"/>
      <c r="AC192" s="21" t="s">
        <v>107</v>
      </c>
      <c r="AD192" s="21" t="s">
        <v>16</v>
      </c>
      <c r="AF192" s="5"/>
      <c r="AG192" s="5"/>
      <c r="AH192" s="5"/>
    </row>
    <row r="193" spans="1:31" ht="13.5">
      <c r="A193" s="36">
        <f>A2</f>
        <v>-700018</v>
      </c>
      <c r="B193" s="37">
        <f>B2</f>
        <v>-70</v>
      </c>
      <c r="C193" s="37">
        <f>C2</f>
        <v>-18</v>
      </c>
      <c r="D193" s="39">
        <f>E2</f>
        <v>0.455</v>
      </c>
      <c r="E193" s="37">
        <f>F2</f>
        <v>19909</v>
      </c>
      <c r="F193" s="37" t="str">
        <f>G2</f>
        <v>La Paz</v>
      </c>
      <c r="G193" s="37" t="str">
        <f>H2</f>
        <v>Departmen</v>
      </c>
      <c r="H193" s="37">
        <f>I2</f>
        <v>15624</v>
      </c>
      <c r="I193" s="37"/>
      <c r="J193" s="39">
        <f aca="true" t="shared" si="36" ref="J193:Q193">K2</f>
        <v>15624.339917938274</v>
      </c>
      <c r="K193" s="44">
        <f>M193*D193</f>
        <v>5365.377967949999</v>
      </c>
      <c r="L193" s="39">
        <f t="shared" si="36"/>
        <v>4552.911</v>
      </c>
      <c r="M193" s="39">
        <f t="shared" si="36"/>
        <v>11792.03949</v>
      </c>
      <c r="N193" s="39">
        <f t="shared" si="36"/>
        <v>2084.4652821075233</v>
      </c>
      <c r="O193" s="39">
        <f t="shared" si="36"/>
        <v>14.917583127243462</v>
      </c>
      <c r="P193" s="36">
        <f t="shared" si="36"/>
        <v>-700018</v>
      </c>
      <c r="Q193" s="36">
        <f t="shared" si="36"/>
        <v>1</v>
      </c>
      <c r="R193" s="36"/>
      <c r="S193" s="39">
        <f>T2</f>
        <v>15624.339917938274</v>
      </c>
      <c r="T193" s="39">
        <f>U2</f>
        <v>2619454.987990762</v>
      </c>
      <c r="U193" s="40">
        <f>V2</f>
        <v>32568394.114789043</v>
      </c>
      <c r="V193" s="40"/>
      <c r="W193" s="20">
        <f>X2</f>
        <v>32893552.7127559</v>
      </c>
      <c r="X193" s="20">
        <f>Y2</f>
        <v>32893552.7127559</v>
      </c>
      <c r="Y193" s="20"/>
      <c r="Z193" s="20">
        <f>AA2</f>
        <v>11653326.55914807</v>
      </c>
      <c r="AA193" s="20">
        <f>AB2</f>
        <v>11653326.55914807</v>
      </c>
      <c r="AB193" s="20"/>
      <c r="AC193" s="20">
        <f>AD2</f>
        <v>26682243.389162675</v>
      </c>
      <c r="AD193" s="20">
        <f>AE2</f>
        <v>26682243.389162675</v>
      </c>
      <c r="AE193" s="20"/>
    </row>
    <row r="194" spans="1:31" ht="13.5">
      <c r="A194" s="36">
        <f aca="true" t="shared" si="37" ref="A194:C257">A3</f>
        <v>-700017</v>
      </c>
      <c r="B194" s="37">
        <f t="shared" si="37"/>
        <v>-70</v>
      </c>
      <c r="C194" s="37">
        <f t="shared" si="37"/>
        <v>-17</v>
      </c>
      <c r="D194" s="39">
        <f aca="true" t="shared" si="38" ref="D194:G257">E3</f>
        <v>0.132</v>
      </c>
      <c r="E194" s="37">
        <f t="shared" si="38"/>
        <v>19908</v>
      </c>
      <c r="F194" s="37" t="str">
        <f t="shared" si="38"/>
        <v>La Paz</v>
      </c>
      <c r="G194" s="37" t="str">
        <f t="shared" si="38"/>
        <v>Departmen</v>
      </c>
      <c r="H194" s="37">
        <f aca="true" t="shared" si="39" ref="H194:H257">I3</f>
        <v>26246</v>
      </c>
      <c r="I194" s="37"/>
      <c r="J194" s="39">
        <f aca="true" t="shared" si="40" ref="J194:M257">K3</f>
        <v>26246.571011662054</v>
      </c>
      <c r="K194" s="44">
        <f aca="true" t="shared" si="41" ref="K194:K257">M194*D194</f>
        <v>1564.8770676000001</v>
      </c>
      <c r="L194" s="39">
        <f t="shared" si="40"/>
        <v>4577.27</v>
      </c>
      <c r="M194" s="39">
        <f t="shared" si="40"/>
        <v>11855.1293</v>
      </c>
      <c r="N194" s="39">
        <f aca="true" t="shared" si="42" ref="N194:Q257">O3</f>
        <v>2084.4652821075233</v>
      </c>
      <c r="O194" s="39">
        <f t="shared" si="42"/>
        <v>14.917583127243462</v>
      </c>
      <c r="P194" s="36">
        <f t="shared" si="42"/>
        <v>-700017</v>
      </c>
      <c r="Q194" s="36">
        <f t="shared" si="42"/>
        <v>1</v>
      </c>
      <c r="R194" s="36"/>
      <c r="S194" s="39">
        <f aca="true" t="shared" si="43" ref="S194:U257">T3</f>
        <v>26246.571011662054</v>
      </c>
      <c r="T194" s="39">
        <f t="shared" si="43"/>
        <v>0</v>
      </c>
      <c r="U194" s="40">
        <f t="shared" si="43"/>
        <v>54710066.048179284</v>
      </c>
      <c r="V194" s="40"/>
      <c r="W194" s="20">
        <f aca="true" t="shared" si="44" ref="W194:X257">X3</f>
        <v>55256284.21012489</v>
      </c>
      <c r="X194" s="20">
        <f t="shared" si="44"/>
        <v>55256284.21012489</v>
      </c>
      <c r="Y194" s="20"/>
      <c r="Z194" s="20">
        <f aca="true" t="shared" si="45" ref="Z194:AA257">AA3</f>
        <v>19575858.222695865</v>
      </c>
      <c r="AA194" s="20">
        <f t="shared" si="45"/>
        <v>19575858.222695865</v>
      </c>
      <c r="AB194" s="20"/>
      <c r="AC194" s="20">
        <f aca="true" t="shared" si="46" ref="AC194:AD257">AD3</f>
        <v>44822206.86072475</v>
      </c>
      <c r="AD194" s="20">
        <f t="shared" si="46"/>
        <v>44822206.86072475</v>
      </c>
      <c r="AE194" s="20"/>
    </row>
    <row r="195" spans="1:31" ht="13.5">
      <c r="A195" s="36">
        <f t="shared" si="37"/>
        <v>-700016</v>
      </c>
      <c r="B195" s="37">
        <f t="shared" si="37"/>
        <v>-70</v>
      </c>
      <c r="C195" s="37">
        <f t="shared" si="37"/>
        <v>-16</v>
      </c>
      <c r="D195" s="39">
        <f t="shared" si="38"/>
        <v>0.311</v>
      </c>
      <c r="E195" s="37">
        <f t="shared" si="38"/>
        <v>19907</v>
      </c>
      <c r="F195" s="37" t="str">
        <f t="shared" si="38"/>
        <v>La Paz</v>
      </c>
      <c r="G195" s="37" t="str">
        <f t="shared" si="38"/>
        <v>Departmen</v>
      </c>
      <c r="H195" s="37">
        <f t="shared" si="39"/>
        <v>48336</v>
      </c>
      <c r="I195" s="37"/>
      <c r="J195" s="39">
        <f t="shared" si="40"/>
        <v>48337.05160480443</v>
      </c>
      <c r="K195" s="44">
        <f t="shared" si="41"/>
        <v>3705.4465121099997</v>
      </c>
      <c r="L195" s="39">
        <f t="shared" si="40"/>
        <v>4600.239</v>
      </c>
      <c r="M195" s="39">
        <f t="shared" si="40"/>
        <v>11914.619009999999</v>
      </c>
      <c r="N195" s="39">
        <f t="shared" si="42"/>
        <v>2084.4652821075233</v>
      </c>
      <c r="O195" s="39">
        <f t="shared" si="42"/>
        <v>14.917583127243462</v>
      </c>
      <c r="P195" s="36">
        <f t="shared" si="42"/>
        <v>-700016</v>
      </c>
      <c r="Q195" s="36">
        <f t="shared" si="42"/>
        <v>1</v>
      </c>
      <c r="R195" s="36"/>
      <c r="S195" s="39">
        <f t="shared" si="43"/>
        <v>48337.05160480443</v>
      </c>
      <c r="T195" s="39">
        <f t="shared" si="43"/>
        <v>0</v>
      </c>
      <c r="U195" s="40">
        <f t="shared" si="43"/>
        <v>100756905.90965457</v>
      </c>
      <c r="V195" s="40"/>
      <c r="W195" s="20">
        <f t="shared" si="44"/>
        <v>101762849.71350288</v>
      </c>
      <c r="X195" s="20">
        <f t="shared" si="44"/>
        <v>101762849.71350288</v>
      </c>
      <c r="Y195" s="20"/>
      <c r="Z195" s="20">
        <f t="shared" si="45"/>
        <v>36051919.64688819</v>
      </c>
      <c r="AA195" s="20">
        <f t="shared" si="45"/>
        <v>36051919.64688819</v>
      </c>
      <c r="AB195" s="20"/>
      <c r="AC195" s="20">
        <f t="shared" si="46"/>
        <v>82546909.65556625</v>
      </c>
      <c r="AD195" s="20">
        <f t="shared" si="46"/>
        <v>82546909.65556625</v>
      </c>
      <c r="AE195" s="20"/>
    </row>
    <row r="196" spans="1:31" ht="13.5">
      <c r="A196" s="36">
        <f t="shared" si="37"/>
        <v>-700015</v>
      </c>
      <c r="B196" s="37">
        <f t="shared" si="37"/>
        <v>-70</v>
      </c>
      <c r="C196" s="37">
        <f t="shared" si="37"/>
        <v>-15</v>
      </c>
      <c r="D196" s="39">
        <f t="shared" si="38"/>
        <v>0.156</v>
      </c>
      <c r="E196" s="37">
        <f t="shared" si="38"/>
        <v>19906</v>
      </c>
      <c r="F196" s="37" t="str">
        <f t="shared" si="38"/>
        <v>La Paz</v>
      </c>
      <c r="G196" s="37" t="str">
        <f t="shared" si="38"/>
        <v>Departmen</v>
      </c>
      <c r="H196" s="37">
        <f t="shared" si="39"/>
        <v>1771</v>
      </c>
      <c r="I196" s="37"/>
      <c r="J196" s="39">
        <f t="shared" si="40"/>
        <v>1771.0385301247238</v>
      </c>
      <c r="K196" s="44">
        <f t="shared" si="41"/>
        <v>1867.3932841199999</v>
      </c>
      <c r="L196" s="39">
        <f t="shared" si="40"/>
        <v>4621.803</v>
      </c>
      <c r="M196" s="39">
        <f t="shared" si="40"/>
        <v>11970.46977</v>
      </c>
      <c r="N196" s="39">
        <f t="shared" si="42"/>
        <v>2084.4652821075233</v>
      </c>
      <c r="O196" s="39">
        <f t="shared" si="42"/>
        <v>14.917583127243462</v>
      </c>
      <c r="P196" s="36">
        <f t="shared" si="42"/>
        <v>-700015</v>
      </c>
      <c r="Q196" s="36">
        <f t="shared" si="42"/>
        <v>1</v>
      </c>
      <c r="R196" s="36"/>
      <c r="S196" s="39">
        <f t="shared" si="43"/>
        <v>1771.0385301247238</v>
      </c>
      <c r="T196" s="39">
        <f t="shared" si="43"/>
        <v>0</v>
      </c>
      <c r="U196" s="40">
        <f t="shared" si="43"/>
        <v>3691668.3293197257</v>
      </c>
      <c r="V196" s="40"/>
      <c r="W196" s="20">
        <f t="shared" si="44"/>
        <v>3728525.4643043205</v>
      </c>
      <c r="X196" s="20">
        <f t="shared" si="44"/>
        <v>3728525.4643043205</v>
      </c>
      <c r="Y196" s="20"/>
      <c r="Z196" s="20">
        <f t="shared" si="45"/>
        <v>1320919.1843478773</v>
      </c>
      <c r="AA196" s="20">
        <f t="shared" si="45"/>
        <v>1320919.1843478773</v>
      </c>
      <c r="AB196" s="20"/>
      <c r="AC196" s="20">
        <f t="shared" si="46"/>
        <v>3024465.7605099273</v>
      </c>
      <c r="AD196" s="20">
        <f t="shared" si="46"/>
        <v>3024465.7605099273</v>
      </c>
      <c r="AE196" s="20"/>
    </row>
    <row r="197" spans="1:31" ht="13.5">
      <c r="A197" s="36">
        <f t="shared" si="37"/>
        <v>-700014</v>
      </c>
      <c r="B197" s="37">
        <f t="shared" si="37"/>
        <v>-70</v>
      </c>
      <c r="C197" s="37">
        <f t="shared" si="37"/>
        <v>-14</v>
      </c>
      <c r="D197" s="39">
        <f t="shared" si="38"/>
        <v>0.007</v>
      </c>
      <c r="E197" s="37">
        <f t="shared" si="38"/>
        <v>19905</v>
      </c>
      <c r="F197" s="37" t="str">
        <f t="shared" si="38"/>
        <v>La Paz</v>
      </c>
      <c r="G197" s="37" t="str">
        <f t="shared" si="38"/>
        <v>Departmen</v>
      </c>
      <c r="H197" s="37">
        <f t="shared" si="39"/>
        <v>12</v>
      </c>
      <c r="I197" s="37"/>
      <c r="J197" s="39">
        <f t="shared" si="40"/>
        <v>12.00026107368531</v>
      </c>
      <c r="K197" s="44">
        <f t="shared" si="41"/>
        <v>84.15869853999999</v>
      </c>
      <c r="L197" s="39">
        <f t="shared" si="40"/>
        <v>4641.958</v>
      </c>
      <c r="M197" s="39">
        <f t="shared" si="40"/>
        <v>12022.671219999998</v>
      </c>
      <c r="N197" s="39">
        <f t="shared" si="42"/>
        <v>2084.4652821075233</v>
      </c>
      <c r="O197" s="39">
        <f t="shared" si="42"/>
        <v>14.917583127243462</v>
      </c>
      <c r="P197" s="36">
        <f t="shared" si="42"/>
        <v>-700014</v>
      </c>
      <c r="Q197" s="36">
        <f t="shared" si="42"/>
        <v>1</v>
      </c>
      <c r="R197" s="36"/>
      <c r="S197" s="39">
        <f t="shared" si="43"/>
        <v>12.00026107368531</v>
      </c>
      <c r="T197" s="39">
        <f t="shared" si="43"/>
        <v>0</v>
      </c>
      <c r="U197" s="40">
        <f t="shared" si="43"/>
        <v>25014.12758432338</v>
      </c>
      <c r="V197" s="40"/>
      <c r="W197" s="20">
        <f t="shared" si="44"/>
        <v>25263.865370780262</v>
      </c>
      <c r="X197" s="20">
        <f t="shared" si="44"/>
        <v>25263.865370780262</v>
      </c>
      <c r="Y197" s="20"/>
      <c r="Z197" s="20">
        <f t="shared" si="45"/>
        <v>8950.327618393296</v>
      </c>
      <c r="AA197" s="20">
        <f t="shared" si="45"/>
        <v>8950.327618393296</v>
      </c>
      <c r="AB197" s="20"/>
      <c r="AC197" s="20">
        <f t="shared" si="46"/>
        <v>20493.274492444452</v>
      </c>
      <c r="AD197" s="20">
        <f t="shared" si="46"/>
        <v>20493.274492444452</v>
      </c>
      <c r="AE197" s="20"/>
    </row>
    <row r="198" spans="1:31" ht="13.5">
      <c r="A198" s="36">
        <f t="shared" si="37"/>
        <v>-700012</v>
      </c>
      <c r="B198" s="37">
        <f t="shared" si="37"/>
        <v>-70</v>
      </c>
      <c r="C198" s="37">
        <f t="shared" si="37"/>
        <v>-12</v>
      </c>
      <c r="D198" s="39">
        <f t="shared" si="38"/>
        <v>0.236</v>
      </c>
      <c r="E198" s="37">
        <f t="shared" si="38"/>
        <v>19903</v>
      </c>
      <c r="F198" s="37" t="str">
        <f t="shared" si="38"/>
        <v>Pando</v>
      </c>
      <c r="G198" s="37" t="str">
        <f t="shared" si="38"/>
        <v>Departmen</v>
      </c>
      <c r="H198" s="37">
        <f t="shared" si="39"/>
        <v>4169</v>
      </c>
      <c r="I198" s="37"/>
      <c r="J198" s="39">
        <f t="shared" si="40"/>
        <v>4169.090701349505</v>
      </c>
      <c r="K198" s="44">
        <f t="shared" si="41"/>
        <v>2859.39477852</v>
      </c>
      <c r="L198" s="39">
        <f t="shared" si="40"/>
        <v>4678.023</v>
      </c>
      <c r="M198" s="39">
        <f t="shared" si="40"/>
        <v>12116.07957</v>
      </c>
      <c r="N198" s="39">
        <f t="shared" si="42"/>
        <v>2702.5280298535513</v>
      </c>
      <c r="O198" s="39">
        <f t="shared" si="42"/>
        <v>0.6985212848115085</v>
      </c>
      <c r="P198" s="36">
        <f t="shared" si="42"/>
        <v>-700012</v>
      </c>
      <c r="Q198" s="36">
        <f t="shared" si="42"/>
        <v>1</v>
      </c>
      <c r="R198" s="36"/>
      <c r="S198" s="39">
        <f t="shared" si="43"/>
        <v>4169.090701349505</v>
      </c>
      <c r="T198" s="39">
        <f t="shared" si="43"/>
        <v>0</v>
      </c>
      <c r="U198" s="40">
        <f t="shared" si="43"/>
        <v>11267084.47939884</v>
      </c>
      <c r="V198" s="40"/>
      <c r="W198" s="20">
        <f t="shared" si="44"/>
        <v>11379573.58093645</v>
      </c>
      <c r="X198" s="20">
        <f t="shared" si="44"/>
        <v>11379573.58093645</v>
      </c>
      <c r="Y198" s="20"/>
      <c r="Z198" s="20">
        <f t="shared" si="45"/>
        <v>4031485.6896282053</v>
      </c>
      <c r="AA198" s="20">
        <f t="shared" si="45"/>
        <v>4031485.6896282053</v>
      </c>
      <c r="AB198" s="20"/>
      <c r="AC198" s="20">
        <f t="shared" si="46"/>
        <v>9230761.863971146</v>
      </c>
      <c r="AD198" s="20">
        <f t="shared" si="46"/>
        <v>9230761.863971146</v>
      </c>
      <c r="AE198" s="20"/>
    </row>
    <row r="199" spans="1:31" ht="13.5">
      <c r="A199" s="36">
        <f t="shared" si="37"/>
        <v>-700011</v>
      </c>
      <c r="B199" s="37">
        <f t="shared" si="37"/>
        <v>-70</v>
      </c>
      <c r="C199" s="37">
        <f t="shared" si="37"/>
        <v>-11</v>
      </c>
      <c r="D199" s="39">
        <f t="shared" si="38"/>
        <v>0.026</v>
      </c>
      <c r="E199" s="37">
        <f t="shared" si="38"/>
        <v>19902</v>
      </c>
      <c r="F199" s="37" t="str">
        <f t="shared" si="38"/>
        <v>Pando</v>
      </c>
      <c r="G199" s="37" t="str">
        <f t="shared" si="38"/>
        <v>Departmen</v>
      </c>
      <c r="H199" s="37">
        <f t="shared" si="39"/>
        <v>495</v>
      </c>
      <c r="I199" s="37"/>
      <c r="J199" s="39">
        <f t="shared" si="40"/>
        <v>495.01076928951903</v>
      </c>
      <c r="K199" s="44">
        <f t="shared" si="41"/>
        <v>316.08877481999997</v>
      </c>
      <c r="L199" s="39">
        <f t="shared" si="40"/>
        <v>4693.923</v>
      </c>
      <c r="M199" s="39">
        <f t="shared" si="40"/>
        <v>12157.260569999999</v>
      </c>
      <c r="N199" s="39">
        <f t="shared" si="42"/>
        <v>2702.5280298535513</v>
      </c>
      <c r="O199" s="39">
        <f t="shared" si="42"/>
        <v>0.6985212848115085</v>
      </c>
      <c r="P199" s="36">
        <f t="shared" si="42"/>
        <v>-700011</v>
      </c>
      <c r="Q199" s="36">
        <f t="shared" si="42"/>
        <v>1</v>
      </c>
      <c r="R199" s="36"/>
      <c r="S199" s="39">
        <f t="shared" si="43"/>
        <v>495.01076928951903</v>
      </c>
      <c r="T199" s="39">
        <f t="shared" si="43"/>
        <v>0</v>
      </c>
      <c r="U199" s="40">
        <f t="shared" si="43"/>
        <v>1337780.4790842948</v>
      </c>
      <c r="V199" s="40"/>
      <c r="W199" s="20">
        <f t="shared" si="44"/>
        <v>1351136.7048605285</v>
      </c>
      <c r="X199" s="20">
        <f t="shared" si="44"/>
        <v>1351136.7048605285</v>
      </c>
      <c r="Y199" s="20"/>
      <c r="Z199" s="20">
        <f t="shared" si="45"/>
        <v>478672.44335954945</v>
      </c>
      <c r="AA199" s="20">
        <f t="shared" si="45"/>
        <v>478672.44335954945</v>
      </c>
      <c r="AB199" s="20"/>
      <c r="AC199" s="20">
        <f t="shared" si="46"/>
        <v>1096000.7490203208</v>
      </c>
      <c r="AD199" s="20">
        <f t="shared" si="46"/>
        <v>1096000.7490203208</v>
      </c>
      <c r="AE199" s="20"/>
    </row>
    <row r="200" spans="1:31" ht="13.5">
      <c r="A200" s="36">
        <f t="shared" si="37"/>
        <v>-690023</v>
      </c>
      <c r="B200" s="37">
        <f t="shared" si="37"/>
        <v>-69</v>
      </c>
      <c r="C200" s="37">
        <f t="shared" si="37"/>
        <v>-23</v>
      </c>
      <c r="D200" s="39">
        <f t="shared" si="38"/>
        <v>0.001</v>
      </c>
      <c r="E200" s="37">
        <f t="shared" si="38"/>
        <v>20094</v>
      </c>
      <c r="F200" s="37" t="str">
        <f t="shared" si="38"/>
        <v>Potosi</v>
      </c>
      <c r="G200" s="37" t="str">
        <f t="shared" si="38"/>
        <v>Departmen</v>
      </c>
      <c r="H200" s="37">
        <f t="shared" si="39"/>
        <v>1</v>
      </c>
      <c r="I200" s="37"/>
      <c r="J200" s="39">
        <f t="shared" si="40"/>
        <v>1.0000217561404425</v>
      </c>
      <c r="K200" s="44">
        <f t="shared" si="41"/>
        <v>11.423119889999999</v>
      </c>
      <c r="L200" s="39">
        <f t="shared" si="40"/>
        <v>4410.471</v>
      </c>
      <c r="M200" s="39">
        <f t="shared" si="40"/>
        <v>11423.119889999998</v>
      </c>
      <c r="N200" s="39">
        <f t="shared" si="42"/>
        <v>1332.3369852593603</v>
      </c>
      <c r="O200" s="39">
        <f t="shared" si="42"/>
        <v>5.903113663111383</v>
      </c>
      <c r="P200" s="36">
        <f t="shared" si="42"/>
        <v>-690023</v>
      </c>
      <c r="Q200" s="36">
        <f t="shared" si="42"/>
        <v>1</v>
      </c>
      <c r="R200" s="36"/>
      <c r="S200" s="39">
        <f t="shared" si="43"/>
        <v>1.0000217561404425</v>
      </c>
      <c r="T200" s="39">
        <f t="shared" si="43"/>
        <v>0</v>
      </c>
      <c r="U200" s="40">
        <f t="shared" si="43"/>
        <v>1332.3659717699284</v>
      </c>
      <c r="V200" s="40"/>
      <c r="W200" s="20">
        <f t="shared" si="44"/>
        <v>1345.6681398115124</v>
      </c>
      <c r="X200" s="20">
        <f t="shared" si="44"/>
        <v>1345.6681398115124</v>
      </c>
      <c r="Y200" s="20"/>
      <c r="Z200" s="20">
        <f t="shared" si="45"/>
        <v>476.73507359950486</v>
      </c>
      <c r="AA200" s="20">
        <f t="shared" si="45"/>
        <v>476.73507359950486</v>
      </c>
      <c r="AB200" s="20"/>
      <c r="AC200" s="20">
        <f t="shared" si="46"/>
        <v>1091.5648163954231</v>
      </c>
      <c r="AD200" s="20">
        <f t="shared" si="46"/>
        <v>1091.5648163954231</v>
      </c>
      <c r="AE200" s="20"/>
    </row>
    <row r="201" spans="1:31" ht="13.5">
      <c r="A201" s="36">
        <f t="shared" si="37"/>
        <v>-690022</v>
      </c>
      <c r="B201" s="37">
        <f t="shared" si="37"/>
        <v>-69</v>
      </c>
      <c r="C201" s="37">
        <f t="shared" si="37"/>
        <v>-22</v>
      </c>
      <c r="D201" s="39">
        <f t="shared" si="38"/>
        <v>0.184</v>
      </c>
      <c r="E201" s="37">
        <f t="shared" si="38"/>
        <v>20093</v>
      </c>
      <c r="F201" s="37" t="str">
        <f t="shared" si="38"/>
        <v>Potosi</v>
      </c>
      <c r="G201" s="37" t="str">
        <f t="shared" si="38"/>
        <v>Departmen</v>
      </c>
      <c r="H201" s="37">
        <f t="shared" si="39"/>
        <v>779</v>
      </c>
      <c r="I201" s="37"/>
      <c r="J201" s="39">
        <f t="shared" si="40"/>
        <v>779.0169480334048</v>
      </c>
      <c r="K201" s="44">
        <f t="shared" si="41"/>
        <v>2116.72845048</v>
      </c>
      <c r="L201" s="39">
        <f t="shared" si="40"/>
        <v>4441.683</v>
      </c>
      <c r="M201" s="39">
        <f t="shared" si="40"/>
        <v>11503.95897</v>
      </c>
      <c r="N201" s="39">
        <f t="shared" si="42"/>
        <v>1332.3369852593603</v>
      </c>
      <c r="O201" s="39">
        <f t="shared" si="42"/>
        <v>5.903113663111383</v>
      </c>
      <c r="P201" s="36">
        <f t="shared" si="42"/>
        <v>-690022</v>
      </c>
      <c r="Q201" s="36">
        <f t="shared" si="42"/>
        <v>1</v>
      </c>
      <c r="R201" s="36"/>
      <c r="S201" s="39">
        <f t="shared" si="43"/>
        <v>779.0169480334048</v>
      </c>
      <c r="T201" s="39">
        <f t="shared" si="43"/>
        <v>0</v>
      </c>
      <c r="U201" s="40">
        <f t="shared" si="43"/>
        <v>1037913.0920087743</v>
      </c>
      <c r="V201" s="40"/>
      <c r="W201" s="20">
        <f t="shared" si="44"/>
        <v>1048275.4809131683</v>
      </c>
      <c r="X201" s="20">
        <f t="shared" si="44"/>
        <v>1048275.4809131683</v>
      </c>
      <c r="Y201" s="20"/>
      <c r="Z201" s="20">
        <f t="shared" si="45"/>
        <v>371376.62233401433</v>
      </c>
      <c r="AA201" s="20">
        <f t="shared" si="45"/>
        <v>371376.62233401433</v>
      </c>
      <c r="AB201" s="20"/>
      <c r="AC201" s="20">
        <f t="shared" si="46"/>
        <v>850328.9919720347</v>
      </c>
      <c r="AD201" s="20">
        <f t="shared" si="46"/>
        <v>850328.9919720347</v>
      </c>
      <c r="AE201" s="20"/>
    </row>
    <row r="202" spans="1:31" ht="13.5">
      <c r="A202" s="36">
        <f t="shared" si="37"/>
        <v>-690021</v>
      </c>
      <c r="B202" s="37">
        <f t="shared" si="37"/>
        <v>-69</v>
      </c>
      <c r="C202" s="37">
        <f t="shared" si="37"/>
        <v>-21</v>
      </c>
      <c r="D202" s="39">
        <f t="shared" si="38"/>
        <v>0.626</v>
      </c>
      <c r="E202" s="37">
        <f t="shared" si="38"/>
        <v>20092</v>
      </c>
      <c r="F202" s="37" t="str">
        <f t="shared" si="38"/>
        <v>Potosi</v>
      </c>
      <c r="G202" s="37" t="str">
        <f t="shared" si="38"/>
        <v>Departmen</v>
      </c>
      <c r="H202" s="37">
        <f t="shared" si="39"/>
        <v>3984</v>
      </c>
      <c r="I202" s="37"/>
      <c r="J202" s="39">
        <f t="shared" si="40"/>
        <v>3984.086676463523</v>
      </c>
      <c r="K202" s="44">
        <f t="shared" si="41"/>
        <v>7249.893148959999</v>
      </c>
      <c r="L202" s="39">
        <f t="shared" si="40"/>
        <v>4471.544</v>
      </c>
      <c r="M202" s="39">
        <f t="shared" si="40"/>
        <v>11581.298959999998</v>
      </c>
      <c r="N202" s="39">
        <f t="shared" si="42"/>
        <v>1332.3369852593603</v>
      </c>
      <c r="O202" s="39">
        <f t="shared" si="42"/>
        <v>5.903113663111383</v>
      </c>
      <c r="P202" s="36">
        <f t="shared" si="42"/>
        <v>-690021</v>
      </c>
      <c r="Q202" s="36">
        <f t="shared" si="42"/>
        <v>1</v>
      </c>
      <c r="R202" s="36"/>
      <c r="S202" s="39">
        <f t="shared" si="43"/>
        <v>3984.086676463523</v>
      </c>
      <c r="T202" s="39">
        <f t="shared" si="43"/>
        <v>0</v>
      </c>
      <c r="U202" s="40">
        <f t="shared" si="43"/>
        <v>5308146.031531394</v>
      </c>
      <c r="V202" s="40"/>
      <c r="W202" s="20">
        <f t="shared" si="44"/>
        <v>5361141.869009065</v>
      </c>
      <c r="X202" s="20">
        <f t="shared" si="44"/>
        <v>5361141.869009065</v>
      </c>
      <c r="Y202" s="20"/>
      <c r="Z202" s="20">
        <f t="shared" si="45"/>
        <v>1899312.5332204273</v>
      </c>
      <c r="AA202" s="20">
        <f t="shared" si="45"/>
        <v>1899312.5332204273</v>
      </c>
      <c r="AB202" s="20"/>
      <c r="AC202" s="20">
        <f t="shared" si="46"/>
        <v>4348794.228519365</v>
      </c>
      <c r="AD202" s="20">
        <f t="shared" si="46"/>
        <v>4348794.228519365</v>
      </c>
      <c r="AE202" s="20"/>
    </row>
    <row r="203" spans="1:31" ht="13.5">
      <c r="A203" s="36">
        <f t="shared" si="37"/>
        <v>-690019</v>
      </c>
      <c r="B203" s="37">
        <f t="shared" si="37"/>
        <v>-69</v>
      </c>
      <c r="C203" s="37">
        <f t="shared" si="37"/>
        <v>-19</v>
      </c>
      <c r="D203" s="39">
        <f t="shared" si="38"/>
        <v>0.99</v>
      </c>
      <c r="E203" s="37">
        <f t="shared" si="38"/>
        <v>20090</v>
      </c>
      <c r="F203" s="37" t="str">
        <f t="shared" si="38"/>
        <v>Oruro</v>
      </c>
      <c r="G203" s="37" t="str">
        <f t="shared" si="38"/>
        <v>Departmen</v>
      </c>
      <c r="H203" s="37">
        <f t="shared" si="39"/>
        <v>11772</v>
      </c>
      <c r="I203" s="37"/>
      <c r="J203" s="39">
        <f t="shared" si="40"/>
        <v>11772.25611328529</v>
      </c>
      <c r="K203" s="44">
        <f t="shared" si="41"/>
        <v>11608.1063406</v>
      </c>
      <c r="L203" s="39">
        <f t="shared" si="40"/>
        <v>4527.166</v>
      </c>
      <c r="M203" s="39">
        <f t="shared" si="40"/>
        <v>11725.35994</v>
      </c>
      <c r="N203" s="39">
        <f t="shared" si="42"/>
        <v>2298.9652534765387</v>
      </c>
      <c r="O203" s="39">
        <f t="shared" si="42"/>
        <v>6.865317280763001</v>
      </c>
      <c r="P203" s="36">
        <f t="shared" si="42"/>
        <v>-690019</v>
      </c>
      <c r="Q203" s="36">
        <f t="shared" si="42"/>
        <v>1</v>
      </c>
      <c r="R203" s="36"/>
      <c r="S203" s="39">
        <f t="shared" si="43"/>
        <v>11772.25611328529</v>
      </c>
      <c r="T203" s="39">
        <f t="shared" si="43"/>
        <v>0</v>
      </c>
      <c r="U203" s="40">
        <f t="shared" si="43"/>
        <v>27064007.759469647</v>
      </c>
      <c r="V203" s="40"/>
      <c r="W203" s="20">
        <f t="shared" si="44"/>
        <v>27334211.282167662</v>
      </c>
      <c r="X203" s="20">
        <f t="shared" si="44"/>
        <v>27334211.282167662</v>
      </c>
      <c r="Y203" s="20"/>
      <c r="Z203" s="20">
        <f t="shared" si="45"/>
        <v>9683797.098156676</v>
      </c>
      <c r="AA203" s="20">
        <f t="shared" si="45"/>
        <v>9683797.098156676</v>
      </c>
      <c r="AB203" s="20"/>
      <c r="AC203" s="20">
        <f t="shared" si="46"/>
        <v>22172675.741369873</v>
      </c>
      <c r="AD203" s="20">
        <f t="shared" si="46"/>
        <v>22172675.741369873</v>
      </c>
      <c r="AE203" s="20"/>
    </row>
    <row r="204" spans="1:31" ht="13.5">
      <c r="A204" s="36">
        <f t="shared" si="37"/>
        <v>-690017</v>
      </c>
      <c r="B204" s="37">
        <f t="shared" si="37"/>
        <v>-69</v>
      </c>
      <c r="C204" s="37">
        <f t="shared" si="37"/>
        <v>-17</v>
      </c>
      <c r="D204" s="39">
        <f t="shared" si="38"/>
        <v>0.978</v>
      </c>
      <c r="E204" s="37">
        <f t="shared" si="38"/>
        <v>20088</v>
      </c>
      <c r="F204" s="37" t="str">
        <f t="shared" si="38"/>
        <v>La Paz</v>
      </c>
      <c r="G204" s="37" t="str">
        <f t="shared" si="38"/>
        <v>Departmen</v>
      </c>
      <c r="H204" s="37">
        <f t="shared" si="39"/>
        <v>689620</v>
      </c>
      <c r="I204" s="37"/>
      <c r="J204" s="39">
        <f t="shared" si="40"/>
        <v>689635.0034695719</v>
      </c>
      <c r="K204" s="44">
        <f t="shared" si="41"/>
        <v>11594.3164554</v>
      </c>
      <c r="L204" s="39">
        <f t="shared" si="40"/>
        <v>4577.27</v>
      </c>
      <c r="M204" s="39">
        <f t="shared" si="40"/>
        <v>11855.1293</v>
      </c>
      <c r="N204" s="39">
        <f t="shared" si="42"/>
        <v>2084.4652821075233</v>
      </c>
      <c r="O204" s="39">
        <f t="shared" si="42"/>
        <v>14.917583127243462</v>
      </c>
      <c r="P204" s="36">
        <f t="shared" si="42"/>
        <v>-690017</v>
      </c>
      <c r="Q204" s="36">
        <f t="shared" si="42"/>
        <v>1</v>
      </c>
      <c r="R204" s="36"/>
      <c r="S204" s="39">
        <f t="shared" si="43"/>
        <v>689635.0034695719</v>
      </c>
      <c r="T204" s="39">
        <f t="shared" si="43"/>
        <v>0</v>
      </c>
      <c r="U204" s="40">
        <f t="shared" si="43"/>
        <v>1437520222.058424</v>
      </c>
      <c r="V204" s="40"/>
      <c r="W204" s="20">
        <f t="shared" si="44"/>
        <v>1451872236.4164567</v>
      </c>
      <c r="X204" s="20">
        <f t="shared" si="44"/>
        <v>1451872236.4164567</v>
      </c>
      <c r="Y204" s="20"/>
      <c r="Z204" s="20">
        <f t="shared" si="45"/>
        <v>514360411.01636523</v>
      </c>
      <c r="AA204" s="20">
        <f t="shared" si="45"/>
        <v>514360411.01636523</v>
      </c>
      <c r="AB204" s="20"/>
      <c r="AC204" s="20">
        <f t="shared" si="46"/>
        <v>1177714329.6232948</v>
      </c>
      <c r="AD204" s="20">
        <f t="shared" si="46"/>
        <v>1177714329.6232948</v>
      </c>
      <c r="AE204" s="20"/>
    </row>
    <row r="205" spans="1:31" ht="13.5">
      <c r="A205" s="36">
        <f t="shared" si="37"/>
        <v>-690016</v>
      </c>
      <c r="B205" s="37">
        <f t="shared" si="37"/>
        <v>-69</v>
      </c>
      <c r="C205" s="37">
        <f t="shared" si="37"/>
        <v>-16</v>
      </c>
      <c r="D205" s="39">
        <f t="shared" si="38"/>
        <v>1</v>
      </c>
      <c r="E205" s="37">
        <f t="shared" si="38"/>
        <v>20087</v>
      </c>
      <c r="F205" s="37" t="str">
        <f t="shared" si="38"/>
        <v>La Paz</v>
      </c>
      <c r="G205" s="37" t="str">
        <f t="shared" si="38"/>
        <v>Departmen</v>
      </c>
      <c r="H205" s="37">
        <f t="shared" si="39"/>
        <v>154614</v>
      </c>
      <c r="I205" s="37"/>
      <c r="J205" s="39">
        <f t="shared" si="40"/>
        <v>154617.3638038984</v>
      </c>
      <c r="K205" s="44">
        <f t="shared" si="41"/>
        <v>11914.619009999999</v>
      </c>
      <c r="L205" s="39">
        <f t="shared" si="40"/>
        <v>4600.239</v>
      </c>
      <c r="M205" s="39">
        <f t="shared" si="40"/>
        <v>11914.619009999999</v>
      </c>
      <c r="N205" s="39">
        <f t="shared" si="42"/>
        <v>2084.4652821075233</v>
      </c>
      <c r="O205" s="39">
        <f t="shared" si="42"/>
        <v>14.917583127243462</v>
      </c>
      <c r="P205" s="36">
        <f t="shared" si="42"/>
        <v>-690016</v>
      </c>
      <c r="Q205" s="36">
        <f t="shared" si="42"/>
        <v>1</v>
      </c>
      <c r="R205" s="36"/>
      <c r="S205" s="39">
        <f t="shared" si="43"/>
        <v>154617.3638038984</v>
      </c>
      <c r="T205" s="39">
        <f t="shared" si="43"/>
        <v>0</v>
      </c>
      <c r="U205" s="40">
        <f t="shared" si="43"/>
        <v>322294526.86021465</v>
      </c>
      <c r="V205" s="40"/>
      <c r="W205" s="20">
        <f t="shared" si="44"/>
        <v>325512273.36981833</v>
      </c>
      <c r="X205" s="20">
        <f t="shared" si="44"/>
        <v>325512273.36981833</v>
      </c>
      <c r="Y205" s="20"/>
      <c r="Z205" s="20">
        <f t="shared" si="45"/>
        <v>115320496.19918843</v>
      </c>
      <c r="AA205" s="20">
        <f t="shared" si="45"/>
        <v>115320496.19918843</v>
      </c>
      <c r="AB205" s="20"/>
      <c r="AC205" s="20">
        <f t="shared" si="46"/>
        <v>264045595.19790056</v>
      </c>
      <c r="AD205" s="20">
        <f t="shared" si="46"/>
        <v>264045595.19790056</v>
      </c>
      <c r="AE205" s="20"/>
    </row>
    <row r="206" spans="1:31" ht="13.5">
      <c r="A206" s="36">
        <f t="shared" si="37"/>
        <v>-690015</v>
      </c>
      <c r="B206" s="37">
        <f t="shared" si="37"/>
        <v>-69</v>
      </c>
      <c r="C206" s="37">
        <f t="shared" si="37"/>
        <v>-15</v>
      </c>
      <c r="D206" s="39">
        <f t="shared" si="38"/>
        <v>0.974</v>
      </c>
      <c r="E206" s="37">
        <f t="shared" si="38"/>
        <v>20086</v>
      </c>
      <c r="F206" s="37" t="str">
        <f t="shared" si="38"/>
        <v>La Paz</v>
      </c>
      <c r="G206" s="37" t="str">
        <f t="shared" si="38"/>
        <v>Departmen</v>
      </c>
      <c r="H206" s="37">
        <f t="shared" si="39"/>
        <v>14427</v>
      </c>
      <c r="I206" s="37"/>
      <c r="J206" s="39">
        <f t="shared" si="40"/>
        <v>14427.313875838165</v>
      </c>
      <c r="K206" s="44">
        <f t="shared" si="41"/>
        <v>11659.23755598</v>
      </c>
      <c r="L206" s="39">
        <f t="shared" si="40"/>
        <v>4621.803</v>
      </c>
      <c r="M206" s="39">
        <f t="shared" si="40"/>
        <v>11970.46977</v>
      </c>
      <c r="N206" s="39">
        <f t="shared" si="42"/>
        <v>2084.4652821075233</v>
      </c>
      <c r="O206" s="39">
        <f t="shared" si="42"/>
        <v>14.917583127243462</v>
      </c>
      <c r="P206" s="36">
        <f t="shared" si="42"/>
        <v>-690015</v>
      </c>
      <c r="Q206" s="36">
        <f t="shared" si="42"/>
        <v>1</v>
      </c>
      <c r="R206" s="36"/>
      <c r="S206" s="39">
        <f t="shared" si="43"/>
        <v>14427.313875838165</v>
      </c>
      <c r="T206" s="39">
        <f t="shared" si="43"/>
        <v>0</v>
      </c>
      <c r="U206" s="40">
        <f t="shared" si="43"/>
        <v>30073234.888252787</v>
      </c>
      <c r="V206" s="40"/>
      <c r="W206" s="20">
        <f t="shared" si="44"/>
        <v>30373482.142020572</v>
      </c>
      <c r="X206" s="20">
        <f t="shared" si="44"/>
        <v>30373482.142020572</v>
      </c>
      <c r="Y206" s="20"/>
      <c r="Z206" s="20">
        <f t="shared" si="45"/>
        <v>10760531.37921334</v>
      </c>
      <c r="AA206" s="20">
        <f t="shared" si="45"/>
        <v>10760531.37921334</v>
      </c>
      <c r="AB206" s="20"/>
      <c r="AC206" s="20">
        <f t="shared" si="46"/>
        <v>24638039.258541346</v>
      </c>
      <c r="AD206" s="20">
        <f t="shared" si="46"/>
        <v>24638039.258541346</v>
      </c>
      <c r="AE206" s="20"/>
    </row>
    <row r="207" spans="1:31" ht="13.5">
      <c r="A207" s="36">
        <f t="shared" si="37"/>
        <v>-690014</v>
      </c>
      <c r="B207" s="37">
        <f t="shared" si="37"/>
        <v>-69</v>
      </c>
      <c r="C207" s="37">
        <f t="shared" si="37"/>
        <v>-14</v>
      </c>
      <c r="D207" s="39">
        <f t="shared" si="38"/>
        <v>0.977</v>
      </c>
      <c r="E207" s="37">
        <f t="shared" si="38"/>
        <v>20085</v>
      </c>
      <c r="F207" s="37" t="str">
        <f t="shared" si="38"/>
        <v>La Paz</v>
      </c>
      <c r="G207" s="37" t="str">
        <f t="shared" si="38"/>
        <v>Departmen</v>
      </c>
      <c r="H207" s="37">
        <f t="shared" si="39"/>
        <v>2219</v>
      </c>
      <c r="I207" s="37"/>
      <c r="J207" s="39">
        <f t="shared" si="40"/>
        <v>2219.048276875642</v>
      </c>
      <c r="K207" s="44">
        <f t="shared" si="41"/>
        <v>11746.149781939997</v>
      </c>
      <c r="L207" s="39">
        <f t="shared" si="40"/>
        <v>4641.958</v>
      </c>
      <c r="M207" s="39">
        <f t="shared" si="40"/>
        <v>12022.671219999998</v>
      </c>
      <c r="N207" s="39">
        <f t="shared" si="42"/>
        <v>2084.4652821075233</v>
      </c>
      <c r="O207" s="39">
        <f t="shared" si="42"/>
        <v>14.917583127243462</v>
      </c>
      <c r="P207" s="36">
        <f t="shared" si="42"/>
        <v>-690014</v>
      </c>
      <c r="Q207" s="36">
        <f t="shared" si="42"/>
        <v>1</v>
      </c>
      <c r="R207" s="36"/>
      <c r="S207" s="39">
        <f t="shared" si="43"/>
        <v>2219.048276875642</v>
      </c>
      <c r="T207" s="39">
        <f t="shared" si="43"/>
        <v>0</v>
      </c>
      <c r="U207" s="40">
        <f t="shared" si="43"/>
        <v>4625529.092467799</v>
      </c>
      <c r="V207" s="40"/>
      <c r="W207" s="20">
        <f t="shared" si="44"/>
        <v>4671709.771480117</v>
      </c>
      <c r="X207" s="20">
        <f t="shared" si="44"/>
        <v>4671709.771480117</v>
      </c>
      <c r="Y207" s="20"/>
      <c r="Z207" s="20">
        <f t="shared" si="45"/>
        <v>1655064.7487678935</v>
      </c>
      <c r="AA207" s="20">
        <f t="shared" si="45"/>
        <v>1655064.7487678935</v>
      </c>
      <c r="AB207" s="20"/>
      <c r="AC207" s="20">
        <f t="shared" si="46"/>
        <v>3789548.008227853</v>
      </c>
      <c r="AD207" s="20">
        <f t="shared" si="46"/>
        <v>3789548.008227853</v>
      </c>
      <c r="AE207" s="20"/>
    </row>
    <row r="208" spans="1:31" ht="13.5">
      <c r="A208" s="36">
        <f t="shared" si="37"/>
        <v>-690011</v>
      </c>
      <c r="B208" s="37">
        <f t="shared" si="37"/>
        <v>-69</v>
      </c>
      <c r="C208" s="37">
        <f t="shared" si="37"/>
        <v>-11</v>
      </c>
      <c r="D208" s="39">
        <f t="shared" si="38"/>
        <v>0.06</v>
      </c>
      <c r="E208" s="37">
        <f t="shared" si="38"/>
        <v>20082</v>
      </c>
      <c r="F208" s="37" t="str">
        <f t="shared" si="38"/>
        <v>Pando</v>
      </c>
      <c r="G208" s="37" t="str">
        <f t="shared" si="38"/>
        <v>Departmen</v>
      </c>
      <c r="H208" s="37">
        <f t="shared" si="39"/>
        <v>1322</v>
      </c>
      <c r="I208" s="37"/>
      <c r="J208" s="39">
        <f t="shared" si="40"/>
        <v>1322.028761617665</v>
      </c>
      <c r="K208" s="44">
        <f t="shared" si="41"/>
        <v>729.4356341999999</v>
      </c>
      <c r="L208" s="39">
        <f t="shared" si="40"/>
        <v>4693.923</v>
      </c>
      <c r="M208" s="39">
        <f t="shared" si="40"/>
        <v>12157.260569999999</v>
      </c>
      <c r="N208" s="39">
        <f t="shared" si="42"/>
        <v>2702.5280298535513</v>
      </c>
      <c r="O208" s="39">
        <f t="shared" si="42"/>
        <v>0.6985212848115085</v>
      </c>
      <c r="P208" s="36">
        <f t="shared" si="42"/>
        <v>-690011</v>
      </c>
      <c r="Q208" s="36">
        <f t="shared" si="42"/>
        <v>1</v>
      </c>
      <c r="R208" s="36"/>
      <c r="S208" s="39">
        <f t="shared" si="43"/>
        <v>1322.028761617665</v>
      </c>
      <c r="T208" s="39">
        <f t="shared" si="43"/>
        <v>0</v>
      </c>
      <c r="U208" s="40">
        <f t="shared" si="43"/>
        <v>3572819.7845443184</v>
      </c>
      <c r="V208" s="40"/>
      <c r="W208" s="20">
        <f t="shared" si="44"/>
        <v>3608490.3511628658</v>
      </c>
      <c r="X208" s="20">
        <f t="shared" si="44"/>
        <v>3608490.3511628658</v>
      </c>
      <c r="Y208" s="20"/>
      <c r="Z208" s="20">
        <f t="shared" si="45"/>
        <v>1278393.8790329786</v>
      </c>
      <c r="AA208" s="20">
        <f t="shared" si="45"/>
        <v>1278393.8790329786</v>
      </c>
      <c r="AB208" s="20"/>
      <c r="AC208" s="20">
        <f t="shared" si="46"/>
        <v>2927096.9499088167</v>
      </c>
      <c r="AD208" s="20">
        <f t="shared" si="46"/>
        <v>2927096.9499088167</v>
      </c>
      <c r="AE208" s="20"/>
    </row>
    <row r="209" spans="1:31" ht="13.5">
      <c r="A209" s="36">
        <f t="shared" si="37"/>
        <v>-680023</v>
      </c>
      <c r="B209" s="37">
        <f t="shared" si="37"/>
        <v>-68</v>
      </c>
      <c r="C209" s="37">
        <f t="shared" si="37"/>
        <v>-23</v>
      </c>
      <c r="D209" s="39">
        <f t="shared" si="38"/>
        <v>0.754</v>
      </c>
      <c r="E209" s="37">
        <f t="shared" si="38"/>
        <v>20274</v>
      </c>
      <c r="F209" s="37" t="str">
        <f t="shared" si="38"/>
        <v>Potosi</v>
      </c>
      <c r="G209" s="37" t="str">
        <f t="shared" si="38"/>
        <v>Departmen</v>
      </c>
      <c r="H209" s="37">
        <f t="shared" si="39"/>
        <v>2153</v>
      </c>
      <c r="I209" s="37"/>
      <c r="J209" s="39">
        <f t="shared" si="40"/>
        <v>2153.0468409703726</v>
      </c>
      <c r="K209" s="44">
        <f t="shared" si="41"/>
        <v>8613.032397059998</v>
      </c>
      <c r="L209" s="39">
        <f t="shared" si="40"/>
        <v>4410.471</v>
      </c>
      <c r="M209" s="39">
        <f t="shared" si="40"/>
        <v>11423.119889999998</v>
      </c>
      <c r="N209" s="39">
        <f t="shared" si="42"/>
        <v>1332.3369852593603</v>
      </c>
      <c r="O209" s="39">
        <f t="shared" si="42"/>
        <v>5.903113663111383</v>
      </c>
      <c r="P209" s="36">
        <f t="shared" si="42"/>
        <v>-680023</v>
      </c>
      <c r="Q209" s="36">
        <f t="shared" si="42"/>
        <v>1</v>
      </c>
      <c r="R209" s="36"/>
      <c r="S209" s="39">
        <f t="shared" si="43"/>
        <v>2153.0468409703726</v>
      </c>
      <c r="T209" s="39">
        <f t="shared" si="43"/>
        <v>0</v>
      </c>
      <c r="U209" s="40">
        <f t="shared" si="43"/>
        <v>2868583.9372206554</v>
      </c>
      <c r="V209" s="40"/>
      <c r="W209" s="20">
        <f t="shared" si="44"/>
        <v>2897223.505014186</v>
      </c>
      <c r="X209" s="20">
        <f t="shared" si="44"/>
        <v>2897223.505014186</v>
      </c>
      <c r="Y209" s="20"/>
      <c r="Z209" s="20">
        <f t="shared" si="45"/>
        <v>1026410.6134597338</v>
      </c>
      <c r="AA209" s="20">
        <f t="shared" si="45"/>
        <v>1026410.6134597338</v>
      </c>
      <c r="AB209" s="20"/>
      <c r="AC209" s="20">
        <f t="shared" si="46"/>
        <v>2350139.049699345</v>
      </c>
      <c r="AD209" s="20">
        <f t="shared" si="46"/>
        <v>2350139.049699345</v>
      </c>
      <c r="AE209" s="20"/>
    </row>
    <row r="210" spans="1:31" ht="13.5">
      <c r="A210" s="36">
        <f t="shared" si="37"/>
        <v>-680022</v>
      </c>
      <c r="B210" s="37">
        <f t="shared" si="37"/>
        <v>-68</v>
      </c>
      <c r="C210" s="37">
        <f t="shared" si="37"/>
        <v>-22</v>
      </c>
      <c r="D210" s="39">
        <f t="shared" si="38"/>
        <v>1</v>
      </c>
      <c r="E210" s="37">
        <f t="shared" si="38"/>
        <v>20273</v>
      </c>
      <c r="F210" s="37" t="str">
        <f t="shared" si="38"/>
        <v>Potosi</v>
      </c>
      <c r="G210" s="37" t="str">
        <f t="shared" si="38"/>
        <v>Departmen</v>
      </c>
      <c r="H210" s="37">
        <f t="shared" si="39"/>
        <v>5091</v>
      </c>
      <c r="I210" s="37"/>
      <c r="J210" s="39">
        <f t="shared" si="40"/>
        <v>5091.110760510993</v>
      </c>
      <c r="K210" s="44">
        <f t="shared" si="41"/>
        <v>11503.95897</v>
      </c>
      <c r="L210" s="39">
        <f t="shared" si="40"/>
        <v>4441.683</v>
      </c>
      <c r="M210" s="39">
        <f t="shared" si="40"/>
        <v>11503.95897</v>
      </c>
      <c r="N210" s="39">
        <f t="shared" si="42"/>
        <v>1332.3369852593603</v>
      </c>
      <c r="O210" s="39">
        <f t="shared" si="42"/>
        <v>5.903113663111383</v>
      </c>
      <c r="P210" s="36">
        <f t="shared" si="42"/>
        <v>-680022</v>
      </c>
      <c r="Q210" s="36">
        <f t="shared" si="42"/>
        <v>1</v>
      </c>
      <c r="R210" s="36"/>
      <c r="S210" s="39">
        <f t="shared" si="43"/>
        <v>5091.110760510993</v>
      </c>
      <c r="T210" s="39">
        <f t="shared" si="43"/>
        <v>0</v>
      </c>
      <c r="U210" s="40">
        <f t="shared" si="43"/>
        <v>6783075.162280705</v>
      </c>
      <c r="V210" s="40"/>
      <c r="W210" s="20">
        <f t="shared" si="44"/>
        <v>6850796.499780409</v>
      </c>
      <c r="X210" s="20">
        <f t="shared" si="44"/>
        <v>6850796.499780409</v>
      </c>
      <c r="Y210" s="20"/>
      <c r="Z210" s="20">
        <f t="shared" si="45"/>
        <v>2427058.2596950787</v>
      </c>
      <c r="AA210" s="20">
        <f t="shared" si="45"/>
        <v>2427058.2596950787</v>
      </c>
      <c r="AB210" s="20"/>
      <c r="AC210" s="20">
        <f t="shared" si="46"/>
        <v>5557156.480269098</v>
      </c>
      <c r="AD210" s="20">
        <f t="shared" si="46"/>
        <v>5557156.480269098</v>
      </c>
      <c r="AE210" s="20"/>
    </row>
    <row r="211" spans="1:31" ht="13.5">
      <c r="A211" s="36">
        <f t="shared" si="37"/>
        <v>-680021</v>
      </c>
      <c r="B211" s="37">
        <f t="shared" si="37"/>
        <v>-68</v>
      </c>
      <c r="C211" s="37">
        <f t="shared" si="37"/>
        <v>-21</v>
      </c>
      <c r="D211" s="39">
        <f t="shared" si="38"/>
        <v>1</v>
      </c>
      <c r="E211" s="37">
        <f t="shared" si="38"/>
        <v>20272</v>
      </c>
      <c r="F211" s="37" t="str">
        <f t="shared" si="38"/>
        <v>Potosi</v>
      </c>
      <c r="G211" s="37" t="str">
        <f t="shared" si="38"/>
        <v>Departmen</v>
      </c>
      <c r="H211" s="37">
        <f t="shared" si="39"/>
        <v>3319</v>
      </c>
      <c r="I211" s="37"/>
      <c r="J211" s="39">
        <f t="shared" si="40"/>
        <v>3319.072208630129</v>
      </c>
      <c r="K211" s="44">
        <f t="shared" si="41"/>
        <v>11581.298959999998</v>
      </c>
      <c r="L211" s="39">
        <f t="shared" si="40"/>
        <v>4471.544</v>
      </c>
      <c r="M211" s="39">
        <f t="shared" si="40"/>
        <v>11581.298959999998</v>
      </c>
      <c r="N211" s="39">
        <f t="shared" si="42"/>
        <v>1332.3369852593603</v>
      </c>
      <c r="O211" s="39">
        <f t="shared" si="42"/>
        <v>5.903113663111383</v>
      </c>
      <c r="P211" s="36">
        <f t="shared" si="42"/>
        <v>-680021</v>
      </c>
      <c r="Q211" s="36">
        <f t="shared" si="42"/>
        <v>1</v>
      </c>
      <c r="R211" s="36"/>
      <c r="S211" s="39">
        <f t="shared" si="43"/>
        <v>3319.072208630129</v>
      </c>
      <c r="T211" s="39">
        <f t="shared" si="43"/>
        <v>0</v>
      </c>
      <c r="U211" s="40">
        <f t="shared" si="43"/>
        <v>4422122.660304393</v>
      </c>
      <c r="V211" s="40"/>
      <c r="W211" s="20">
        <f t="shared" si="44"/>
        <v>4466272.55603441</v>
      </c>
      <c r="X211" s="20">
        <f t="shared" si="44"/>
        <v>4466272.55603441</v>
      </c>
      <c r="Y211" s="20"/>
      <c r="Z211" s="20">
        <f t="shared" si="45"/>
        <v>1582283.7092767567</v>
      </c>
      <c r="AA211" s="20">
        <f t="shared" si="45"/>
        <v>1582283.7092767567</v>
      </c>
      <c r="AB211" s="20"/>
      <c r="AC211" s="20">
        <f t="shared" si="46"/>
        <v>3622903.6256164094</v>
      </c>
      <c r="AD211" s="20">
        <f t="shared" si="46"/>
        <v>3622903.6256164094</v>
      </c>
      <c r="AE211" s="20"/>
    </row>
    <row r="212" spans="1:31" ht="13.5">
      <c r="A212" s="36">
        <f t="shared" si="37"/>
        <v>-680019</v>
      </c>
      <c r="B212" s="37">
        <f t="shared" si="37"/>
        <v>-68</v>
      </c>
      <c r="C212" s="37">
        <f t="shared" si="37"/>
        <v>-19</v>
      </c>
      <c r="D212" s="39">
        <f t="shared" si="38"/>
        <v>1</v>
      </c>
      <c r="E212" s="37">
        <f t="shared" si="38"/>
        <v>20270</v>
      </c>
      <c r="F212" s="37" t="str">
        <f t="shared" si="38"/>
        <v>Oruro</v>
      </c>
      <c r="G212" s="37" t="str">
        <f t="shared" si="38"/>
        <v>Departmen</v>
      </c>
      <c r="H212" s="37">
        <f t="shared" si="39"/>
        <v>63039</v>
      </c>
      <c r="I212" s="37"/>
      <c r="J212" s="39">
        <f t="shared" si="40"/>
        <v>63040.37148533735</v>
      </c>
      <c r="K212" s="44">
        <f t="shared" si="41"/>
        <v>11725.35994</v>
      </c>
      <c r="L212" s="39">
        <f t="shared" si="40"/>
        <v>4527.166</v>
      </c>
      <c r="M212" s="39">
        <f t="shared" si="40"/>
        <v>11725.35994</v>
      </c>
      <c r="N212" s="39">
        <f t="shared" si="42"/>
        <v>2298.9652534765387</v>
      </c>
      <c r="O212" s="39">
        <f t="shared" si="42"/>
        <v>6.865317280763001</v>
      </c>
      <c r="P212" s="36">
        <f t="shared" si="42"/>
        <v>-680019</v>
      </c>
      <c r="Q212" s="36">
        <f t="shared" si="42"/>
        <v>1</v>
      </c>
      <c r="R212" s="36"/>
      <c r="S212" s="39">
        <f t="shared" si="43"/>
        <v>63040.37148533735</v>
      </c>
      <c r="T212" s="39">
        <f t="shared" si="43"/>
        <v>0</v>
      </c>
      <c r="U212" s="40">
        <f t="shared" si="43"/>
        <v>144927623.61104375</v>
      </c>
      <c r="V212" s="40"/>
      <c r="W212" s="20">
        <f t="shared" si="44"/>
        <v>146374562.0979075</v>
      </c>
      <c r="X212" s="20">
        <f t="shared" si="44"/>
        <v>146374562.0979075</v>
      </c>
      <c r="Y212" s="20"/>
      <c r="Z212" s="20">
        <f t="shared" si="45"/>
        <v>51856684.10386499</v>
      </c>
      <c r="AA212" s="20">
        <f t="shared" si="45"/>
        <v>51856684.10386499</v>
      </c>
      <c r="AB212" s="20"/>
      <c r="AC212" s="20">
        <f t="shared" si="46"/>
        <v>118734565.58445594</v>
      </c>
      <c r="AD212" s="20">
        <f t="shared" si="46"/>
        <v>118734565.58445594</v>
      </c>
      <c r="AE212" s="20"/>
    </row>
    <row r="213" spans="1:31" ht="13.5">
      <c r="A213" s="36">
        <f t="shared" si="37"/>
        <v>-680011</v>
      </c>
      <c r="B213" s="37">
        <f t="shared" si="37"/>
        <v>-68</v>
      </c>
      <c r="C213" s="37">
        <f t="shared" si="37"/>
        <v>-11</v>
      </c>
      <c r="D213" s="39">
        <f t="shared" si="38"/>
        <v>0.523</v>
      </c>
      <c r="E213" s="37">
        <f t="shared" si="38"/>
        <v>20262</v>
      </c>
      <c r="F213" s="37" t="str">
        <f t="shared" si="38"/>
        <v>Pando</v>
      </c>
      <c r="G213" s="37" t="str">
        <f t="shared" si="38"/>
        <v>Departmen</v>
      </c>
      <c r="H213" s="37">
        <f t="shared" si="39"/>
        <v>4758</v>
      </c>
      <c r="I213" s="37"/>
      <c r="J213" s="39">
        <f t="shared" si="40"/>
        <v>4758.103515716226</v>
      </c>
      <c r="K213" s="44">
        <f t="shared" si="41"/>
        <v>6358.24727811</v>
      </c>
      <c r="L213" s="39">
        <f t="shared" si="40"/>
        <v>4693.923</v>
      </c>
      <c r="M213" s="39">
        <f t="shared" si="40"/>
        <v>12157.260569999999</v>
      </c>
      <c r="N213" s="39">
        <f t="shared" si="42"/>
        <v>2702.5280298535513</v>
      </c>
      <c r="O213" s="39">
        <f t="shared" si="42"/>
        <v>0.6985212848115085</v>
      </c>
      <c r="P213" s="36">
        <f t="shared" si="42"/>
        <v>-680011</v>
      </c>
      <c r="Q213" s="36">
        <f t="shared" si="42"/>
        <v>1</v>
      </c>
      <c r="R213" s="36"/>
      <c r="S213" s="39">
        <f t="shared" si="43"/>
        <v>4758.103515716226</v>
      </c>
      <c r="T213" s="39">
        <f t="shared" si="43"/>
        <v>0</v>
      </c>
      <c r="U213" s="40">
        <f t="shared" si="43"/>
        <v>12858908.120167827</v>
      </c>
      <c r="V213" s="40"/>
      <c r="W213" s="20">
        <f t="shared" si="44"/>
        <v>12987289.781265443</v>
      </c>
      <c r="X213" s="20">
        <f t="shared" si="44"/>
        <v>12987289.781265443</v>
      </c>
      <c r="Y213" s="20"/>
      <c r="Z213" s="20">
        <f t="shared" si="45"/>
        <v>4601057.546474215</v>
      </c>
      <c r="AA213" s="20">
        <f t="shared" si="45"/>
        <v>4601057.546474215</v>
      </c>
      <c r="AB213" s="20"/>
      <c r="AC213" s="20">
        <f t="shared" si="46"/>
        <v>10534892.048158962</v>
      </c>
      <c r="AD213" s="20">
        <f t="shared" si="46"/>
        <v>10534892.048158962</v>
      </c>
      <c r="AE213" s="20"/>
    </row>
    <row r="214" spans="1:31" ht="13.5">
      <c r="A214" s="36">
        <f t="shared" si="37"/>
        <v>-670023</v>
      </c>
      <c r="B214" s="37">
        <f t="shared" si="37"/>
        <v>-67</v>
      </c>
      <c r="C214" s="37">
        <f t="shared" si="37"/>
        <v>-23</v>
      </c>
      <c r="D214" s="39">
        <f t="shared" si="38"/>
        <v>0.188</v>
      </c>
      <c r="E214" s="37">
        <f t="shared" si="38"/>
        <v>20454</v>
      </c>
      <c r="F214" s="37" t="str">
        <f t="shared" si="38"/>
        <v>Potosi</v>
      </c>
      <c r="G214" s="37" t="str">
        <f t="shared" si="38"/>
        <v>Departmen</v>
      </c>
      <c r="H214" s="37">
        <f t="shared" si="39"/>
        <v>545</v>
      </c>
      <c r="I214" s="37"/>
      <c r="J214" s="39">
        <f t="shared" si="40"/>
        <v>545.0118570965412</v>
      </c>
      <c r="K214" s="44">
        <f t="shared" si="41"/>
        <v>2147.5465393199997</v>
      </c>
      <c r="L214" s="39">
        <f t="shared" si="40"/>
        <v>4410.471</v>
      </c>
      <c r="M214" s="39">
        <f t="shared" si="40"/>
        <v>11423.119889999998</v>
      </c>
      <c r="N214" s="39">
        <f t="shared" si="42"/>
        <v>1332.3369852593603</v>
      </c>
      <c r="O214" s="39">
        <f t="shared" si="42"/>
        <v>5.903113663111383</v>
      </c>
      <c r="P214" s="36">
        <f t="shared" si="42"/>
        <v>-670023</v>
      </c>
      <c r="Q214" s="36">
        <f t="shared" si="42"/>
        <v>1</v>
      </c>
      <c r="R214" s="36"/>
      <c r="S214" s="39">
        <f t="shared" si="43"/>
        <v>545.0118570965412</v>
      </c>
      <c r="T214" s="39">
        <f t="shared" si="43"/>
        <v>0</v>
      </c>
      <c r="U214" s="40">
        <f t="shared" si="43"/>
        <v>726139.454614611</v>
      </c>
      <c r="V214" s="40"/>
      <c r="W214" s="20">
        <f t="shared" si="44"/>
        <v>733389.1361972743</v>
      </c>
      <c r="X214" s="20">
        <f t="shared" si="44"/>
        <v>733389.1361972743</v>
      </c>
      <c r="Y214" s="20"/>
      <c r="Z214" s="20">
        <f t="shared" si="45"/>
        <v>259820.61511173015</v>
      </c>
      <c r="AA214" s="20">
        <f t="shared" si="45"/>
        <v>259820.61511173015</v>
      </c>
      <c r="AB214" s="20"/>
      <c r="AC214" s="20">
        <f t="shared" si="46"/>
        <v>594902.8249355055</v>
      </c>
      <c r="AD214" s="20">
        <f t="shared" si="46"/>
        <v>594902.8249355055</v>
      </c>
      <c r="AE214" s="20"/>
    </row>
    <row r="215" spans="1:31" ht="13.5">
      <c r="A215" s="36">
        <f t="shared" si="37"/>
        <v>-670022</v>
      </c>
      <c r="B215" s="37">
        <f t="shared" si="37"/>
        <v>-67</v>
      </c>
      <c r="C215" s="37">
        <f t="shared" si="37"/>
        <v>-22</v>
      </c>
      <c r="D215" s="39">
        <f t="shared" si="38"/>
        <v>0.953</v>
      </c>
      <c r="E215" s="37">
        <f t="shared" si="38"/>
        <v>20453</v>
      </c>
      <c r="F215" s="37" t="str">
        <f t="shared" si="38"/>
        <v>Potosi</v>
      </c>
      <c r="G215" s="37" t="str">
        <f t="shared" si="38"/>
        <v>Departmen</v>
      </c>
      <c r="H215" s="37">
        <f t="shared" si="39"/>
        <v>27610</v>
      </c>
      <c r="I215" s="37"/>
      <c r="J215" s="39">
        <f t="shared" si="40"/>
        <v>27610.60068703762</v>
      </c>
      <c r="K215" s="44">
        <f t="shared" si="41"/>
        <v>10963.27289841</v>
      </c>
      <c r="L215" s="39">
        <f t="shared" si="40"/>
        <v>4441.683</v>
      </c>
      <c r="M215" s="39">
        <f t="shared" si="40"/>
        <v>11503.95897</v>
      </c>
      <c r="N215" s="39">
        <f t="shared" si="42"/>
        <v>1332.3369852593603</v>
      </c>
      <c r="O215" s="39">
        <f t="shared" si="42"/>
        <v>5.903113663111383</v>
      </c>
      <c r="P215" s="36">
        <f t="shared" si="42"/>
        <v>-670022</v>
      </c>
      <c r="Q215" s="36">
        <f t="shared" si="42"/>
        <v>1</v>
      </c>
      <c r="R215" s="36"/>
      <c r="S215" s="39">
        <f t="shared" si="43"/>
        <v>27610.60068703762</v>
      </c>
      <c r="T215" s="39">
        <f t="shared" si="43"/>
        <v>0</v>
      </c>
      <c r="U215" s="40">
        <f t="shared" si="43"/>
        <v>36786624.48056772</v>
      </c>
      <c r="V215" s="40"/>
      <c r="W215" s="20">
        <f t="shared" si="44"/>
        <v>37153897.34019586</v>
      </c>
      <c r="X215" s="20">
        <f t="shared" si="44"/>
        <v>37153897.34019586</v>
      </c>
      <c r="Y215" s="20"/>
      <c r="Z215" s="20">
        <f t="shared" si="45"/>
        <v>13162655.382082328</v>
      </c>
      <c r="AA215" s="20">
        <f t="shared" si="45"/>
        <v>13162655.382082328</v>
      </c>
      <c r="AB215" s="20"/>
      <c r="AC215" s="20">
        <f t="shared" si="46"/>
        <v>30138104.58067763</v>
      </c>
      <c r="AD215" s="20">
        <f t="shared" si="46"/>
        <v>30138104.58067763</v>
      </c>
      <c r="AE215" s="20"/>
    </row>
    <row r="216" spans="1:31" ht="13.5">
      <c r="A216" s="36">
        <f t="shared" si="37"/>
        <v>-670021</v>
      </c>
      <c r="B216" s="37">
        <f t="shared" si="37"/>
        <v>-67</v>
      </c>
      <c r="C216" s="37">
        <f t="shared" si="37"/>
        <v>-21</v>
      </c>
      <c r="D216" s="39">
        <f t="shared" si="38"/>
        <v>1</v>
      </c>
      <c r="E216" s="37">
        <f t="shared" si="38"/>
        <v>20452</v>
      </c>
      <c r="F216" s="37" t="str">
        <f t="shared" si="38"/>
        <v>Potosi</v>
      </c>
      <c r="G216" s="37" t="str">
        <f t="shared" si="38"/>
        <v>Departmen</v>
      </c>
      <c r="H216" s="37">
        <f t="shared" si="39"/>
        <v>36936</v>
      </c>
      <c r="I216" s="37"/>
      <c r="J216" s="39">
        <f t="shared" si="40"/>
        <v>36936.80358480338</v>
      </c>
      <c r="K216" s="44">
        <f t="shared" si="41"/>
        <v>11581.298959999998</v>
      </c>
      <c r="L216" s="39">
        <f t="shared" si="40"/>
        <v>4471.544</v>
      </c>
      <c r="M216" s="39">
        <f t="shared" si="40"/>
        <v>11581.298959999998</v>
      </c>
      <c r="N216" s="39">
        <f t="shared" si="42"/>
        <v>1332.3369852593603</v>
      </c>
      <c r="O216" s="39">
        <f t="shared" si="42"/>
        <v>5.903113663111383</v>
      </c>
      <c r="P216" s="36">
        <f t="shared" si="42"/>
        <v>-670021</v>
      </c>
      <c r="Q216" s="36">
        <f t="shared" si="42"/>
        <v>1</v>
      </c>
      <c r="R216" s="36"/>
      <c r="S216" s="39">
        <f t="shared" si="43"/>
        <v>36936.80358480338</v>
      </c>
      <c r="T216" s="39">
        <f t="shared" si="43"/>
        <v>0</v>
      </c>
      <c r="U216" s="40">
        <f t="shared" si="43"/>
        <v>49212269.533294074</v>
      </c>
      <c r="V216" s="40"/>
      <c r="W216" s="20">
        <f t="shared" si="44"/>
        <v>49703598.41207802</v>
      </c>
      <c r="X216" s="20">
        <f t="shared" si="44"/>
        <v>49703598.41207802</v>
      </c>
      <c r="Y216" s="20"/>
      <c r="Z216" s="20">
        <f t="shared" si="45"/>
        <v>17608686.678471312</v>
      </c>
      <c r="AA216" s="20">
        <f t="shared" si="45"/>
        <v>17608686.678471312</v>
      </c>
      <c r="AB216" s="20"/>
      <c r="AC216" s="20">
        <f t="shared" si="46"/>
        <v>40318038.05838135</v>
      </c>
      <c r="AD216" s="20">
        <f t="shared" si="46"/>
        <v>40318038.05838135</v>
      </c>
      <c r="AE216" s="20"/>
    </row>
    <row r="217" spans="1:31" ht="13.5">
      <c r="A217" s="36">
        <f t="shared" si="37"/>
        <v>-670015</v>
      </c>
      <c r="B217" s="37">
        <f t="shared" si="37"/>
        <v>-67</v>
      </c>
      <c r="C217" s="37">
        <f t="shared" si="37"/>
        <v>-15</v>
      </c>
      <c r="D217" s="39">
        <f t="shared" si="38"/>
        <v>1</v>
      </c>
      <c r="E217" s="37">
        <f t="shared" si="38"/>
        <v>20446</v>
      </c>
      <c r="F217" s="37" t="str">
        <f t="shared" si="38"/>
        <v>El Beni</v>
      </c>
      <c r="G217" s="37" t="str">
        <f t="shared" si="38"/>
        <v>Departmen</v>
      </c>
      <c r="H217" s="37">
        <f t="shared" si="39"/>
        <v>7729</v>
      </c>
      <c r="I217" s="37"/>
      <c r="J217" s="39">
        <f t="shared" si="40"/>
        <v>7729.16815320948</v>
      </c>
      <c r="K217" s="44">
        <f t="shared" si="41"/>
        <v>11970.46977</v>
      </c>
      <c r="L217" s="39">
        <f t="shared" si="40"/>
        <v>4621.803</v>
      </c>
      <c r="M217" s="39">
        <f t="shared" si="40"/>
        <v>11970.46977</v>
      </c>
      <c r="N217" s="39">
        <f t="shared" si="42"/>
        <v>2360.226399627931</v>
      </c>
      <c r="O217" s="39">
        <f t="shared" si="42"/>
        <v>1.2944254673179207</v>
      </c>
      <c r="P217" s="36">
        <f t="shared" si="42"/>
        <v>-670015</v>
      </c>
      <c r="Q217" s="36">
        <f t="shared" si="42"/>
        <v>1</v>
      </c>
      <c r="R217" s="36"/>
      <c r="S217" s="39">
        <f t="shared" si="43"/>
        <v>7729.16815320948</v>
      </c>
      <c r="T217" s="39">
        <f t="shared" si="43"/>
        <v>0</v>
      </c>
      <c r="U217" s="40">
        <f t="shared" si="43"/>
        <v>18242586.722368475</v>
      </c>
      <c r="V217" s="40"/>
      <c r="W217" s="20">
        <f t="shared" si="44"/>
        <v>18424718.328275338</v>
      </c>
      <c r="X217" s="20">
        <f t="shared" si="44"/>
        <v>18424718.328275338</v>
      </c>
      <c r="Y217" s="20"/>
      <c r="Z217" s="20">
        <f t="shared" si="45"/>
        <v>6527396.457131565</v>
      </c>
      <c r="AA217" s="20">
        <f t="shared" si="45"/>
        <v>6527396.457131565</v>
      </c>
      <c r="AB217" s="20"/>
      <c r="AC217" s="20">
        <f t="shared" si="46"/>
        <v>14945567.695433667</v>
      </c>
      <c r="AD217" s="20">
        <f t="shared" si="46"/>
        <v>14945567.695433667</v>
      </c>
      <c r="AE217" s="20"/>
    </row>
    <row r="218" spans="1:31" ht="13.5">
      <c r="A218" s="36">
        <f t="shared" si="37"/>
        <v>-670014</v>
      </c>
      <c r="B218" s="37">
        <f t="shared" si="37"/>
        <v>-67</v>
      </c>
      <c r="C218" s="37">
        <f t="shared" si="37"/>
        <v>-14</v>
      </c>
      <c r="D218" s="39">
        <f t="shared" si="38"/>
        <v>1</v>
      </c>
      <c r="E218" s="37">
        <f t="shared" si="38"/>
        <v>20445</v>
      </c>
      <c r="F218" s="37" t="str">
        <f t="shared" si="38"/>
        <v>El Beni</v>
      </c>
      <c r="G218" s="37" t="str">
        <f t="shared" si="38"/>
        <v>Departmen</v>
      </c>
      <c r="H218" s="37">
        <f t="shared" si="39"/>
        <v>7500</v>
      </c>
      <c r="I218" s="37"/>
      <c r="J218" s="39">
        <f t="shared" si="40"/>
        <v>7500.163171053319</v>
      </c>
      <c r="K218" s="44">
        <f t="shared" si="41"/>
        <v>12022.671219999998</v>
      </c>
      <c r="L218" s="39">
        <f t="shared" si="40"/>
        <v>4641.958</v>
      </c>
      <c r="M218" s="39">
        <f t="shared" si="40"/>
        <v>12022.671219999998</v>
      </c>
      <c r="N218" s="39">
        <f t="shared" si="42"/>
        <v>2360.226399627931</v>
      </c>
      <c r="O218" s="39">
        <f t="shared" si="42"/>
        <v>1.2944254673179207</v>
      </c>
      <c r="P218" s="36">
        <f t="shared" si="42"/>
        <v>-670014</v>
      </c>
      <c r="Q218" s="36">
        <f t="shared" si="42"/>
        <v>1</v>
      </c>
      <c r="R218" s="36"/>
      <c r="S218" s="39">
        <f t="shared" si="43"/>
        <v>7500.163171053319</v>
      </c>
      <c r="T218" s="39">
        <f t="shared" si="43"/>
        <v>0</v>
      </c>
      <c r="U218" s="40">
        <f t="shared" si="43"/>
        <v>17702083.117837183</v>
      </c>
      <c r="V218" s="40"/>
      <c r="W218" s="20">
        <f t="shared" si="44"/>
        <v>17878818.40627055</v>
      </c>
      <c r="X218" s="20">
        <f t="shared" si="44"/>
        <v>17878818.40627055</v>
      </c>
      <c r="Y218" s="20"/>
      <c r="Z218" s="20">
        <f t="shared" si="45"/>
        <v>6333998.373461864</v>
      </c>
      <c r="AA218" s="20">
        <f t="shared" si="45"/>
        <v>6333998.373461864</v>
      </c>
      <c r="AB218" s="20"/>
      <c r="AC218" s="20">
        <f t="shared" si="46"/>
        <v>14502750.383717496</v>
      </c>
      <c r="AD218" s="20">
        <f t="shared" si="46"/>
        <v>14502750.383717496</v>
      </c>
      <c r="AE218" s="20"/>
    </row>
    <row r="219" spans="1:31" ht="13.5">
      <c r="A219" s="36">
        <f t="shared" si="37"/>
        <v>-670010</v>
      </c>
      <c r="B219" s="37">
        <f t="shared" si="37"/>
        <v>-67</v>
      </c>
      <c r="C219" s="37">
        <f t="shared" si="37"/>
        <v>-10</v>
      </c>
      <c r="D219" s="39">
        <f t="shared" si="38"/>
        <v>0.106</v>
      </c>
      <c r="E219" s="37">
        <f t="shared" si="38"/>
        <v>20441</v>
      </c>
      <c r="F219" s="37" t="str">
        <f t="shared" si="38"/>
        <v>Pando</v>
      </c>
      <c r="G219" s="37" t="str">
        <f t="shared" si="38"/>
        <v>Departmen</v>
      </c>
      <c r="H219" s="37">
        <f t="shared" si="39"/>
        <v>136</v>
      </c>
      <c r="I219" s="37"/>
      <c r="J219" s="39">
        <f t="shared" si="40"/>
        <v>136.00295883510017</v>
      </c>
      <c r="K219" s="44">
        <f t="shared" si="41"/>
        <v>1292.6413906</v>
      </c>
      <c r="L219" s="39">
        <f t="shared" si="40"/>
        <v>4708.39</v>
      </c>
      <c r="M219" s="39">
        <f t="shared" si="40"/>
        <v>12194.7301</v>
      </c>
      <c r="N219" s="39">
        <f t="shared" si="42"/>
        <v>2702.5280298535513</v>
      </c>
      <c r="O219" s="39">
        <f t="shared" si="42"/>
        <v>0.6985212848115085</v>
      </c>
      <c r="P219" s="36">
        <f t="shared" si="42"/>
        <v>-670010</v>
      </c>
      <c r="Q219" s="36">
        <f t="shared" si="42"/>
        <v>1</v>
      </c>
      <c r="R219" s="36"/>
      <c r="S219" s="39">
        <f t="shared" si="43"/>
        <v>136.00295883510017</v>
      </c>
      <c r="T219" s="39">
        <f t="shared" si="43"/>
        <v>0</v>
      </c>
      <c r="U219" s="40">
        <f t="shared" si="43"/>
        <v>367551.8083948769</v>
      </c>
      <c r="V219" s="40"/>
      <c r="W219" s="20">
        <f t="shared" si="44"/>
        <v>371221.3976990542</v>
      </c>
      <c r="X219" s="20">
        <f t="shared" si="44"/>
        <v>371221.3976990542</v>
      </c>
      <c r="Y219" s="20"/>
      <c r="Z219" s="20">
        <f t="shared" si="45"/>
        <v>131514.04504423984</v>
      </c>
      <c r="AA219" s="20">
        <f t="shared" si="45"/>
        <v>131514.04504423984</v>
      </c>
      <c r="AB219" s="20"/>
      <c r="AC219" s="20">
        <f t="shared" si="46"/>
        <v>301123.438114674</v>
      </c>
      <c r="AD219" s="20">
        <f t="shared" si="46"/>
        <v>301123.438114674</v>
      </c>
      <c r="AE219" s="20"/>
    </row>
    <row r="220" spans="1:31" ht="13.5">
      <c r="A220" s="36">
        <f t="shared" si="37"/>
        <v>-660015</v>
      </c>
      <c r="B220" s="37">
        <f t="shared" si="37"/>
        <v>-66</v>
      </c>
      <c r="C220" s="37">
        <f t="shared" si="37"/>
        <v>-15</v>
      </c>
      <c r="D220" s="39">
        <f t="shared" si="38"/>
        <v>1</v>
      </c>
      <c r="E220" s="37">
        <f t="shared" si="38"/>
        <v>20626</v>
      </c>
      <c r="F220" s="37" t="str">
        <f t="shared" si="38"/>
        <v>El Beni</v>
      </c>
      <c r="G220" s="37" t="str">
        <f t="shared" si="38"/>
        <v>Departmen</v>
      </c>
      <c r="H220" s="37">
        <f t="shared" si="39"/>
        <v>7070</v>
      </c>
      <c r="I220" s="37"/>
      <c r="J220" s="39">
        <f t="shared" si="40"/>
        <v>7070.153815912929</v>
      </c>
      <c r="K220" s="44">
        <f t="shared" si="41"/>
        <v>11970.46977</v>
      </c>
      <c r="L220" s="39">
        <f t="shared" si="40"/>
        <v>4621.803</v>
      </c>
      <c r="M220" s="39">
        <f t="shared" si="40"/>
        <v>11970.46977</v>
      </c>
      <c r="N220" s="39">
        <f t="shared" si="42"/>
        <v>2360.226399627931</v>
      </c>
      <c r="O220" s="39">
        <f t="shared" si="42"/>
        <v>1.2944254673179207</v>
      </c>
      <c r="P220" s="36">
        <f t="shared" si="42"/>
        <v>-660015</v>
      </c>
      <c r="Q220" s="36">
        <f t="shared" si="42"/>
        <v>1</v>
      </c>
      <c r="R220" s="36"/>
      <c r="S220" s="39">
        <f t="shared" si="43"/>
        <v>7070.153815912929</v>
      </c>
      <c r="T220" s="39">
        <f t="shared" si="43"/>
        <v>0</v>
      </c>
      <c r="U220" s="40">
        <f t="shared" si="43"/>
        <v>16687163.68574785</v>
      </c>
      <c r="V220" s="40"/>
      <c r="W220" s="20">
        <f t="shared" si="44"/>
        <v>16853766.1509777</v>
      </c>
      <c r="X220" s="20">
        <f t="shared" si="44"/>
        <v>16853766.1509777</v>
      </c>
      <c r="Y220" s="20"/>
      <c r="Z220" s="20">
        <f t="shared" si="45"/>
        <v>5970849.133383383</v>
      </c>
      <c r="AA220" s="20">
        <f t="shared" si="45"/>
        <v>5970849.133383383</v>
      </c>
      <c r="AB220" s="20"/>
      <c r="AC220" s="20">
        <f t="shared" si="46"/>
        <v>13671259.361717692</v>
      </c>
      <c r="AD220" s="20">
        <f t="shared" si="46"/>
        <v>13671259.361717692</v>
      </c>
      <c r="AE220" s="20"/>
    </row>
    <row r="221" spans="1:31" ht="13.5">
      <c r="A221" s="36">
        <f t="shared" si="37"/>
        <v>-660014</v>
      </c>
      <c r="B221" s="37">
        <f t="shared" si="37"/>
        <v>-66</v>
      </c>
      <c r="C221" s="37">
        <f t="shared" si="37"/>
        <v>-14</v>
      </c>
      <c r="D221" s="39">
        <f t="shared" si="38"/>
        <v>1</v>
      </c>
      <c r="E221" s="37">
        <f t="shared" si="38"/>
        <v>20625</v>
      </c>
      <c r="F221" s="37" t="str">
        <f t="shared" si="38"/>
        <v>El Beni</v>
      </c>
      <c r="G221" s="37" t="str">
        <f t="shared" si="38"/>
        <v>Departmen</v>
      </c>
      <c r="H221" s="37">
        <f t="shared" si="39"/>
        <v>7236</v>
      </c>
      <c r="I221" s="37"/>
      <c r="J221" s="39">
        <f t="shared" si="40"/>
        <v>7236.157427432242</v>
      </c>
      <c r="K221" s="44">
        <f t="shared" si="41"/>
        <v>12022.671219999998</v>
      </c>
      <c r="L221" s="39">
        <f t="shared" si="40"/>
        <v>4641.958</v>
      </c>
      <c r="M221" s="39">
        <f t="shared" si="40"/>
        <v>12022.671219999998</v>
      </c>
      <c r="N221" s="39">
        <f t="shared" si="42"/>
        <v>2360.226399627931</v>
      </c>
      <c r="O221" s="39">
        <f t="shared" si="42"/>
        <v>1.2944254673179207</v>
      </c>
      <c r="P221" s="36">
        <f t="shared" si="42"/>
        <v>-660014</v>
      </c>
      <c r="Q221" s="36">
        <f t="shared" si="42"/>
        <v>1</v>
      </c>
      <c r="R221" s="36"/>
      <c r="S221" s="39">
        <f t="shared" si="43"/>
        <v>7236.157427432242</v>
      </c>
      <c r="T221" s="39">
        <f t="shared" si="43"/>
        <v>0</v>
      </c>
      <c r="U221" s="40">
        <f t="shared" si="43"/>
        <v>17078969.792089313</v>
      </c>
      <c r="V221" s="40"/>
      <c r="W221" s="20">
        <f t="shared" si="44"/>
        <v>17249483.998369824</v>
      </c>
      <c r="X221" s="20">
        <f t="shared" si="44"/>
        <v>17249483.998369824</v>
      </c>
      <c r="Y221" s="20"/>
      <c r="Z221" s="20">
        <f t="shared" si="45"/>
        <v>6111041.630716006</v>
      </c>
      <c r="AA221" s="20">
        <f t="shared" si="45"/>
        <v>6111041.630716006</v>
      </c>
      <c r="AB221" s="20"/>
      <c r="AC221" s="20">
        <f t="shared" si="46"/>
        <v>13992253.57021064</v>
      </c>
      <c r="AD221" s="20">
        <f t="shared" si="46"/>
        <v>13992253.57021064</v>
      </c>
      <c r="AE221" s="20"/>
    </row>
    <row r="222" spans="1:31" ht="13.5">
      <c r="A222" s="36">
        <f t="shared" si="37"/>
        <v>-660013</v>
      </c>
      <c r="B222" s="37">
        <f t="shared" si="37"/>
        <v>-66</v>
      </c>
      <c r="C222" s="37">
        <f t="shared" si="37"/>
        <v>-13</v>
      </c>
      <c r="D222" s="39">
        <f t="shared" si="38"/>
        <v>1.002</v>
      </c>
      <c r="E222" s="37">
        <f t="shared" si="38"/>
        <v>20624</v>
      </c>
      <c r="F222" s="37" t="str">
        <f t="shared" si="38"/>
        <v>El Beni</v>
      </c>
      <c r="G222" s="37" t="str">
        <f t="shared" si="38"/>
        <v>Departmen</v>
      </c>
      <c r="H222" s="37">
        <f t="shared" si="39"/>
        <v>6635</v>
      </c>
      <c r="I222" s="37"/>
      <c r="J222" s="39">
        <f t="shared" si="40"/>
        <v>6635.144351991837</v>
      </c>
      <c r="K222" s="44">
        <f t="shared" si="41"/>
        <v>12095.36321154</v>
      </c>
      <c r="L222" s="39">
        <f t="shared" si="40"/>
        <v>4660.703</v>
      </c>
      <c r="M222" s="39">
        <f t="shared" si="40"/>
        <v>12071.22077</v>
      </c>
      <c r="N222" s="39">
        <f t="shared" si="42"/>
        <v>2360.226399627931</v>
      </c>
      <c r="O222" s="39">
        <f t="shared" si="42"/>
        <v>1.2944254673179207</v>
      </c>
      <c r="P222" s="36">
        <f t="shared" si="42"/>
        <v>-660013</v>
      </c>
      <c r="Q222" s="36">
        <f t="shared" si="42"/>
        <v>1</v>
      </c>
      <c r="R222" s="36"/>
      <c r="S222" s="39">
        <f t="shared" si="43"/>
        <v>6635.144351991837</v>
      </c>
      <c r="T222" s="39">
        <f t="shared" si="43"/>
        <v>0</v>
      </c>
      <c r="U222" s="40">
        <f t="shared" si="43"/>
        <v>15660442.864913296</v>
      </c>
      <c r="V222" s="40"/>
      <c r="W222" s="20">
        <f t="shared" si="44"/>
        <v>15816794.683414012</v>
      </c>
      <c r="X222" s="20">
        <f t="shared" si="44"/>
        <v>15816794.683414012</v>
      </c>
      <c r="Y222" s="20"/>
      <c r="Z222" s="20">
        <f t="shared" si="45"/>
        <v>5603477.227722595</v>
      </c>
      <c r="AA222" s="20">
        <f t="shared" si="45"/>
        <v>5603477.227722595</v>
      </c>
      <c r="AB222" s="20"/>
      <c r="AC222" s="20">
        <f t="shared" si="46"/>
        <v>12830099.839462077</v>
      </c>
      <c r="AD222" s="20">
        <f t="shared" si="46"/>
        <v>12830099.839462077</v>
      </c>
      <c r="AE222" s="20"/>
    </row>
    <row r="223" spans="1:31" ht="13.5">
      <c r="A223" s="36">
        <f t="shared" si="37"/>
        <v>-660012</v>
      </c>
      <c r="B223" s="37">
        <f t="shared" si="37"/>
        <v>-66</v>
      </c>
      <c r="C223" s="37">
        <f t="shared" si="37"/>
        <v>-12</v>
      </c>
      <c r="D223" s="39">
        <f t="shared" si="38"/>
        <v>0.76</v>
      </c>
      <c r="E223" s="37">
        <f t="shared" si="38"/>
        <v>20623</v>
      </c>
      <c r="F223" s="37" t="str">
        <f t="shared" si="38"/>
        <v>El Beni</v>
      </c>
      <c r="G223" s="37" t="str">
        <f t="shared" si="38"/>
        <v>Departmen</v>
      </c>
      <c r="H223" s="37">
        <f t="shared" si="39"/>
        <v>40965</v>
      </c>
      <c r="I223" s="37"/>
      <c r="J223" s="39">
        <f t="shared" si="40"/>
        <v>40965.891240293226</v>
      </c>
      <c r="K223" s="44">
        <f t="shared" si="41"/>
        <v>9208.2204732</v>
      </c>
      <c r="L223" s="39">
        <f t="shared" si="40"/>
        <v>4678.023</v>
      </c>
      <c r="M223" s="39">
        <f t="shared" si="40"/>
        <v>12116.07957</v>
      </c>
      <c r="N223" s="39">
        <f t="shared" si="42"/>
        <v>2360.226399627931</v>
      </c>
      <c r="O223" s="39">
        <f t="shared" si="42"/>
        <v>1.2944254673179207</v>
      </c>
      <c r="P223" s="36">
        <f t="shared" si="42"/>
        <v>-660012</v>
      </c>
      <c r="Q223" s="36">
        <f t="shared" si="42"/>
        <v>1</v>
      </c>
      <c r="R223" s="36"/>
      <c r="S223" s="39">
        <f t="shared" si="43"/>
        <v>40965.891240293226</v>
      </c>
      <c r="T223" s="39">
        <f t="shared" si="43"/>
        <v>0</v>
      </c>
      <c r="U223" s="40">
        <f t="shared" si="43"/>
        <v>96688777.98962669</v>
      </c>
      <c r="V223" s="40"/>
      <c r="W223" s="20">
        <f t="shared" si="44"/>
        <v>97654106.13504973</v>
      </c>
      <c r="X223" s="20">
        <f t="shared" si="44"/>
        <v>97654106.13504973</v>
      </c>
      <c r="Y223" s="20"/>
      <c r="Z223" s="20">
        <f t="shared" si="45"/>
        <v>34596299.1158487</v>
      </c>
      <c r="AA223" s="20">
        <f t="shared" si="45"/>
        <v>34596299.1158487</v>
      </c>
      <c r="AB223" s="20"/>
      <c r="AC223" s="20">
        <f t="shared" si="46"/>
        <v>79214022.59586495</v>
      </c>
      <c r="AD223" s="20">
        <f t="shared" si="46"/>
        <v>79214022.59586495</v>
      </c>
      <c r="AE223" s="20"/>
    </row>
    <row r="224" spans="1:31" ht="13.5">
      <c r="A224" s="36">
        <f t="shared" si="37"/>
        <v>-660010</v>
      </c>
      <c r="B224" s="37">
        <f t="shared" si="37"/>
        <v>-66</v>
      </c>
      <c r="C224" s="37">
        <f t="shared" si="37"/>
        <v>-10</v>
      </c>
      <c r="D224" s="39">
        <f t="shared" si="38"/>
        <v>0.156</v>
      </c>
      <c r="E224" s="37">
        <f t="shared" si="38"/>
        <v>20621</v>
      </c>
      <c r="F224" s="37" t="str">
        <f t="shared" si="38"/>
        <v>Pando</v>
      </c>
      <c r="G224" s="37" t="str">
        <f t="shared" si="38"/>
        <v>Departmen</v>
      </c>
      <c r="H224" s="37">
        <f t="shared" si="39"/>
        <v>189</v>
      </c>
      <c r="I224" s="37"/>
      <c r="J224" s="39">
        <f t="shared" si="40"/>
        <v>189.00411191054363</v>
      </c>
      <c r="K224" s="44">
        <f t="shared" si="41"/>
        <v>1902.3778956</v>
      </c>
      <c r="L224" s="39">
        <f t="shared" si="40"/>
        <v>4708.39</v>
      </c>
      <c r="M224" s="39">
        <f t="shared" si="40"/>
        <v>12194.7301</v>
      </c>
      <c r="N224" s="39">
        <f t="shared" si="42"/>
        <v>2702.5280298535513</v>
      </c>
      <c r="O224" s="39">
        <f t="shared" si="42"/>
        <v>0.6985212848115085</v>
      </c>
      <c r="P224" s="36">
        <f t="shared" si="42"/>
        <v>-660010</v>
      </c>
      <c r="Q224" s="36">
        <f t="shared" si="42"/>
        <v>1</v>
      </c>
      <c r="R224" s="36"/>
      <c r="S224" s="39">
        <f t="shared" si="43"/>
        <v>189.00411191054363</v>
      </c>
      <c r="T224" s="39">
        <f t="shared" si="43"/>
        <v>0</v>
      </c>
      <c r="U224" s="40">
        <f t="shared" si="43"/>
        <v>510788.9101958216</v>
      </c>
      <c r="V224" s="40"/>
      <c r="W224" s="20">
        <f t="shared" si="44"/>
        <v>515888.5600376563</v>
      </c>
      <c r="X224" s="20">
        <f t="shared" si="44"/>
        <v>515888.5600376563</v>
      </c>
      <c r="Y224" s="20"/>
      <c r="Z224" s="20">
        <f t="shared" si="45"/>
        <v>182765.84201000977</v>
      </c>
      <c r="AA224" s="20">
        <f t="shared" si="45"/>
        <v>182765.84201000977</v>
      </c>
      <c r="AB224" s="20"/>
      <c r="AC224" s="20">
        <f t="shared" si="46"/>
        <v>418473.0132623043</v>
      </c>
      <c r="AD224" s="20">
        <f t="shared" si="46"/>
        <v>418473.0132623043</v>
      </c>
      <c r="AE224" s="20"/>
    </row>
    <row r="225" spans="1:31" ht="13.5">
      <c r="A225" s="36">
        <f t="shared" si="37"/>
        <v>-650023</v>
      </c>
      <c r="B225" s="37">
        <f t="shared" si="37"/>
        <v>-65</v>
      </c>
      <c r="C225" s="37">
        <f t="shared" si="37"/>
        <v>-23</v>
      </c>
      <c r="D225" s="39">
        <f t="shared" si="38"/>
        <v>0.356</v>
      </c>
      <c r="E225" s="37">
        <f t="shared" si="38"/>
        <v>20814</v>
      </c>
      <c r="F225" s="37" t="str">
        <f t="shared" si="38"/>
        <v>Tarija</v>
      </c>
      <c r="G225" s="37" t="str">
        <f t="shared" si="38"/>
        <v>Departmen</v>
      </c>
      <c r="H225" s="37">
        <f t="shared" si="39"/>
        <v>34926</v>
      </c>
      <c r="I225" s="37"/>
      <c r="J225" s="39">
        <f t="shared" si="40"/>
        <v>34926.7598549611</v>
      </c>
      <c r="K225" s="44">
        <f t="shared" si="41"/>
        <v>4066.630680839999</v>
      </c>
      <c r="L225" s="39">
        <f t="shared" si="40"/>
        <v>4410.471</v>
      </c>
      <c r="M225" s="39">
        <f t="shared" si="40"/>
        <v>11423.119889999998</v>
      </c>
      <c r="N225" s="39">
        <f t="shared" si="42"/>
        <v>2692.4150835431105</v>
      </c>
      <c r="O225" s="39">
        <f t="shared" si="42"/>
        <v>7.968847147309786</v>
      </c>
      <c r="P225" s="36">
        <f t="shared" si="42"/>
        <v>-650023</v>
      </c>
      <c r="Q225" s="36">
        <f t="shared" si="42"/>
        <v>1</v>
      </c>
      <c r="R225" s="36"/>
      <c r="S225" s="39">
        <f t="shared" si="43"/>
        <v>34926.7598549611</v>
      </c>
      <c r="T225" s="39">
        <f t="shared" si="43"/>
        <v>0</v>
      </c>
      <c r="U225" s="40">
        <f t="shared" si="43"/>
        <v>94037335.05278525</v>
      </c>
      <c r="V225" s="40"/>
      <c r="W225" s="20">
        <f t="shared" si="44"/>
        <v>94976191.5378343</v>
      </c>
      <c r="X225" s="20">
        <f t="shared" si="44"/>
        <v>94976191.5378343</v>
      </c>
      <c r="Y225" s="20"/>
      <c r="Z225" s="20">
        <f t="shared" si="45"/>
        <v>33647583.9201575</v>
      </c>
      <c r="AA225" s="20">
        <f t="shared" si="45"/>
        <v>33647583.9201575</v>
      </c>
      <c r="AB225" s="20"/>
      <c r="AC225" s="20">
        <f t="shared" si="46"/>
        <v>77041780.22112794</v>
      </c>
      <c r="AD225" s="20">
        <f t="shared" si="46"/>
        <v>77041780.22112794</v>
      </c>
      <c r="AE225" s="20"/>
    </row>
    <row r="226" spans="1:31" ht="13.5">
      <c r="A226" s="36">
        <f t="shared" si="37"/>
        <v>-650015</v>
      </c>
      <c r="B226" s="37">
        <f t="shared" si="37"/>
        <v>-65</v>
      </c>
      <c r="C226" s="37">
        <f t="shared" si="37"/>
        <v>-15</v>
      </c>
      <c r="D226" s="39">
        <f t="shared" si="38"/>
        <v>1</v>
      </c>
      <c r="E226" s="37">
        <f t="shared" si="38"/>
        <v>20806</v>
      </c>
      <c r="F226" s="37" t="str">
        <f t="shared" si="38"/>
        <v>El Beni</v>
      </c>
      <c r="G226" s="37" t="str">
        <f t="shared" si="38"/>
        <v>Departmen</v>
      </c>
      <c r="H226" s="37">
        <f t="shared" si="39"/>
        <v>49531</v>
      </c>
      <c r="I226" s="37"/>
      <c r="J226" s="39">
        <f t="shared" si="40"/>
        <v>49532.07760339226</v>
      </c>
      <c r="K226" s="44">
        <f t="shared" si="41"/>
        <v>11970.46977</v>
      </c>
      <c r="L226" s="39">
        <f t="shared" si="40"/>
        <v>4621.803</v>
      </c>
      <c r="M226" s="39">
        <f t="shared" si="40"/>
        <v>11970.46977</v>
      </c>
      <c r="N226" s="39">
        <f t="shared" si="42"/>
        <v>2360.226399627931</v>
      </c>
      <c r="O226" s="39">
        <f t="shared" si="42"/>
        <v>1.2944254673179207</v>
      </c>
      <c r="P226" s="36">
        <f t="shared" si="42"/>
        <v>-650015</v>
      </c>
      <c r="Q226" s="36">
        <f t="shared" si="42"/>
        <v>1</v>
      </c>
      <c r="R226" s="36"/>
      <c r="S226" s="39">
        <f t="shared" si="43"/>
        <v>49532.07760339226</v>
      </c>
      <c r="T226" s="39">
        <f t="shared" si="43"/>
        <v>0</v>
      </c>
      <c r="U226" s="40">
        <f t="shared" si="43"/>
        <v>116906917.1879458</v>
      </c>
      <c r="V226" s="40"/>
      <c r="W226" s="20">
        <f t="shared" si="44"/>
        <v>118074100.59746486</v>
      </c>
      <c r="X226" s="20">
        <f t="shared" si="44"/>
        <v>118074100.59746486</v>
      </c>
      <c r="Y226" s="20"/>
      <c r="Z226" s="20">
        <f t="shared" si="45"/>
        <v>41830569.79145861</v>
      </c>
      <c r="AA226" s="20">
        <f t="shared" si="45"/>
        <v>41830569.79145861</v>
      </c>
      <c r="AB226" s="20"/>
      <c r="AC226" s="20">
        <f t="shared" si="46"/>
        <v>95778097.23412149</v>
      </c>
      <c r="AD226" s="20">
        <f t="shared" si="46"/>
        <v>95778097.23412149</v>
      </c>
      <c r="AE226" s="20"/>
    </row>
    <row r="227" spans="1:31" ht="13.5">
      <c r="A227" s="36">
        <f t="shared" si="37"/>
        <v>-650014</v>
      </c>
      <c r="B227" s="37">
        <f t="shared" si="37"/>
        <v>-65</v>
      </c>
      <c r="C227" s="37">
        <f t="shared" si="37"/>
        <v>-14</v>
      </c>
      <c r="D227" s="39">
        <f t="shared" si="38"/>
        <v>1</v>
      </c>
      <c r="E227" s="37">
        <f t="shared" si="38"/>
        <v>20805</v>
      </c>
      <c r="F227" s="37" t="str">
        <f t="shared" si="38"/>
        <v>El Beni</v>
      </c>
      <c r="G227" s="37" t="str">
        <f t="shared" si="38"/>
        <v>Departmen</v>
      </c>
      <c r="H227" s="37">
        <f t="shared" si="39"/>
        <v>6680</v>
      </c>
      <c r="I227" s="37"/>
      <c r="J227" s="39">
        <f t="shared" si="40"/>
        <v>6680.145331018156</v>
      </c>
      <c r="K227" s="44">
        <f t="shared" si="41"/>
        <v>12022.671219999998</v>
      </c>
      <c r="L227" s="39">
        <f t="shared" si="40"/>
        <v>4641.958</v>
      </c>
      <c r="M227" s="39">
        <f t="shared" si="40"/>
        <v>12022.671219999998</v>
      </c>
      <c r="N227" s="39">
        <f t="shared" si="42"/>
        <v>2360.226399627931</v>
      </c>
      <c r="O227" s="39">
        <f t="shared" si="42"/>
        <v>1.2944254673179207</v>
      </c>
      <c r="P227" s="36">
        <f t="shared" si="42"/>
        <v>-650014</v>
      </c>
      <c r="Q227" s="36">
        <f t="shared" si="42"/>
        <v>1</v>
      </c>
      <c r="R227" s="36"/>
      <c r="S227" s="39">
        <f t="shared" si="43"/>
        <v>6680.145331018156</v>
      </c>
      <c r="T227" s="39">
        <f t="shared" si="43"/>
        <v>0</v>
      </c>
      <c r="U227" s="40">
        <f t="shared" si="43"/>
        <v>15766655.363620317</v>
      </c>
      <c r="V227" s="40"/>
      <c r="W227" s="20">
        <f t="shared" si="44"/>
        <v>15924067.593851633</v>
      </c>
      <c r="X227" s="20">
        <f t="shared" si="44"/>
        <v>15924067.593851633</v>
      </c>
      <c r="Y227" s="20"/>
      <c r="Z227" s="20">
        <f t="shared" si="45"/>
        <v>5641481.217963366</v>
      </c>
      <c r="AA227" s="20">
        <f t="shared" si="45"/>
        <v>5641481.217963366</v>
      </c>
      <c r="AB227" s="20"/>
      <c r="AC227" s="20">
        <f t="shared" si="46"/>
        <v>12917116.341764381</v>
      </c>
      <c r="AD227" s="20">
        <f t="shared" si="46"/>
        <v>12917116.341764381</v>
      </c>
      <c r="AE227" s="20"/>
    </row>
    <row r="228" spans="1:31" ht="13.5">
      <c r="A228" s="36">
        <f t="shared" si="37"/>
        <v>-650013</v>
      </c>
      <c r="B228" s="37">
        <f t="shared" si="37"/>
        <v>-65</v>
      </c>
      <c r="C228" s="37">
        <f t="shared" si="37"/>
        <v>-13</v>
      </c>
      <c r="D228" s="39">
        <f t="shared" si="38"/>
        <v>0.703</v>
      </c>
      <c r="E228" s="37">
        <f t="shared" si="38"/>
        <v>20804</v>
      </c>
      <c r="F228" s="37" t="str">
        <f t="shared" si="38"/>
        <v>El Beni</v>
      </c>
      <c r="G228" s="37" t="str">
        <f t="shared" si="38"/>
        <v>Departmen</v>
      </c>
      <c r="H228" s="37">
        <f t="shared" si="39"/>
        <v>4751</v>
      </c>
      <c r="I228" s="37"/>
      <c r="J228" s="39">
        <f t="shared" si="40"/>
        <v>4751.103363423243</v>
      </c>
      <c r="K228" s="44">
        <f t="shared" si="41"/>
        <v>8486.06820131</v>
      </c>
      <c r="L228" s="39">
        <f t="shared" si="40"/>
        <v>4660.703</v>
      </c>
      <c r="M228" s="39">
        <f t="shared" si="40"/>
        <v>12071.22077</v>
      </c>
      <c r="N228" s="39">
        <f t="shared" si="42"/>
        <v>2360.226399627931</v>
      </c>
      <c r="O228" s="39">
        <f t="shared" si="42"/>
        <v>1.2944254673179207</v>
      </c>
      <c r="P228" s="36">
        <f t="shared" si="42"/>
        <v>-650013</v>
      </c>
      <c r="Q228" s="36">
        <f t="shared" si="42"/>
        <v>1</v>
      </c>
      <c r="R228" s="36"/>
      <c r="S228" s="39">
        <f t="shared" si="43"/>
        <v>4751.103363423243</v>
      </c>
      <c r="T228" s="39">
        <f t="shared" si="43"/>
        <v>0</v>
      </c>
      <c r="U228" s="40">
        <f t="shared" si="43"/>
        <v>11213679.585712595</v>
      </c>
      <c r="V228" s="40"/>
      <c r="W228" s="20">
        <f t="shared" si="44"/>
        <v>11325635.49975885</v>
      </c>
      <c r="X228" s="20">
        <f t="shared" si="44"/>
        <v>11325635.49975885</v>
      </c>
      <c r="Y228" s="20"/>
      <c r="Z228" s="20">
        <f t="shared" si="45"/>
        <v>4012376.8363089757</v>
      </c>
      <c r="AA228" s="20">
        <f t="shared" si="45"/>
        <v>4012376.8363089757</v>
      </c>
      <c r="AB228" s="20"/>
      <c r="AC228" s="20">
        <f t="shared" si="46"/>
        <v>9187008.943072243</v>
      </c>
      <c r="AD228" s="20">
        <f t="shared" si="46"/>
        <v>9187008.943072243</v>
      </c>
      <c r="AE228" s="20"/>
    </row>
    <row r="229" spans="1:31" ht="13.5">
      <c r="A229" s="36">
        <f t="shared" si="37"/>
        <v>-640023</v>
      </c>
      <c r="B229" s="37">
        <f t="shared" si="37"/>
        <v>-64</v>
      </c>
      <c r="C229" s="37">
        <f t="shared" si="37"/>
        <v>-23</v>
      </c>
      <c r="D229" s="39">
        <f t="shared" si="38"/>
        <v>0.003</v>
      </c>
      <c r="E229" s="37">
        <f t="shared" si="38"/>
        <v>20994</v>
      </c>
      <c r="F229" s="37" t="str">
        <f t="shared" si="38"/>
        <v>Tarija</v>
      </c>
      <c r="G229" s="37" t="str">
        <f t="shared" si="38"/>
        <v>Departmen</v>
      </c>
      <c r="H229" s="37">
        <f t="shared" si="39"/>
        <v>381</v>
      </c>
      <c r="I229" s="37"/>
      <c r="J229" s="39">
        <f t="shared" si="40"/>
        <v>381.0082890895086</v>
      </c>
      <c r="K229" s="44">
        <f t="shared" si="41"/>
        <v>34.26935966999999</v>
      </c>
      <c r="L229" s="39">
        <f t="shared" si="40"/>
        <v>4410.471</v>
      </c>
      <c r="M229" s="39">
        <f t="shared" si="40"/>
        <v>11423.119889999998</v>
      </c>
      <c r="N229" s="39">
        <f t="shared" si="42"/>
        <v>2692.4150835431105</v>
      </c>
      <c r="O229" s="39">
        <f t="shared" si="42"/>
        <v>7.968847147309786</v>
      </c>
      <c r="P229" s="36">
        <f t="shared" si="42"/>
        <v>-640023</v>
      </c>
      <c r="Q229" s="36">
        <f t="shared" si="42"/>
        <v>1</v>
      </c>
      <c r="R229" s="36"/>
      <c r="S229" s="39">
        <f t="shared" si="43"/>
        <v>381.0082890895086</v>
      </c>
      <c r="T229" s="39">
        <f t="shared" si="43"/>
        <v>0</v>
      </c>
      <c r="U229" s="40">
        <f t="shared" si="43"/>
        <v>1025832.4644995469</v>
      </c>
      <c r="V229" s="40"/>
      <c r="W229" s="20">
        <f t="shared" si="44"/>
        <v>1036074.2419949283</v>
      </c>
      <c r="X229" s="20">
        <f t="shared" si="44"/>
        <v>1036074.2419949283</v>
      </c>
      <c r="Y229" s="20"/>
      <c r="Z229" s="20">
        <f t="shared" si="45"/>
        <v>367054.04207696294</v>
      </c>
      <c r="AA229" s="20">
        <f t="shared" si="45"/>
        <v>367054.04207696294</v>
      </c>
      <c r="AB229" s="20"/>
      <c r="AC229" s="20">
        <f t="shared" si="46"/>
        <v>840431.7203301194</v>
      </c>
      <c r="AD229" s="20">
        <f t="shared" si="46"/>
        <v>840431.7203301194</v>
      </c>
      <c r="AE229" s="20"/>
    </row>
    <row r="230" spans="1:31" ht="13.5">
      <c r="A230" s="36">
        <f t="shared" si="37"/>
        <v>-640022</v>
      </c>
      <c r="B230" s="37">
        <f t="shared" si="37"/>
        <v>-64</v>
      </c>
      <c r="C230" s="37">
        <f t="shared" si="37"/>
        <v>-22</v>
      </c>
      <c r="D230" s="39">
        <f t="shared" si="38"/>
        <v>1</v>
      </c>
      <c r="E230" s="37">
        <f t="shared" si="38"/>
        <v>20993</v>
      </c>
      <c r="F230" s="37" t="str">
        <f t="shared" si="38"/>
        <v>Tarija</v>
      </c>
      <c r="G230" s="37" t="str">
        <f t="shared" si="38"/>
        <v>Departmen</v>
      </c>
      <c r="H230" s="37">
        <f t="shared" si="39"/>
        <v>45111</v>
      </c>
      <c r="I230" s="37"/>
      <c r="J230" s="39">
        <f t="shared" si="40"/>
        <v>45111.981441251504</v>
      </c>
      <c r="K230" s="44">
        <f t="shared" si="41"/>
        <v>11503.95897</v>
      </c>
      <c r="L230" s="39">
        <f t="shared" si="40"/>
        <v>4441.683</v>
      </c>
      <c r="M230" s="39">
        <f t="shared" si="40"/>
        <v>11503.95897</v>
      </c>
      <c r="N230" s="39">
        <f t="shared" si="42"/>
        <v>2692.4150835431105</v>
      </c>
      <c r="O230" s="39">
        <f t="shared" si="42"/>
        <v>7.968847147309786</v>
      </c>
      <c r="P230" s="36">
        <f t="shared" si="42"/>
        <v>-640022</v>
      </c>
      <c r="Q230" s="36">
        <f t="shared" si="42"/>
        <v>1</v>
      </c>
      <c r="R230" s="36"/>
      <c r="S230" s="39">
        <f t="shared" si="43"/>
        <v>45111.981441251504</v>
      </c>
      <c r="T230" s="39">
        <f t="shared" si="43"/>
        <v>0</v>
      </c>
      <c r="U230" s="40">
        <f t="shared" si="43"/>
        <v>121460179.28094243</v>
      </c>
      <c r="V230" s="40"/>
      <c r="W230" s="20">
        <f t="shared" si="44"/>
        <v>122672821.86517905</v>
      </c>
      <c r="X230" s="20">
        <f t="shared" si="44"/>
        <v>122672821.86517905</v>
      </c>
      <c r="Y230" s="20"/>
      <c r="Z230" s="20">
        <f t="shared" si="45"/>
        <v>43459776.619773954</v>
      </c>
      <c r="AA230" s="20">
        <f t="shared" si="45"/>
        <v>43459776.619773954</v>
      </c>
      <c r="AB230" s="20"/>
      <c r="AC230" s="20">
        <f t="shared" si="46"/>
        <v>99508439.20160635</v>
      </c>
      <c r="AD230" s="20">
        <f t="shared" si="46"/>
        <v>99508439.20160635</v>
      </c>
      <c r="AE230" s="20"/>
    </row>
    <row r="231" spans="1:31" ht="13.5">
      <c r="A231" s="36">
        <f t="shared" si="37"/>
        <v>-640019</v>
      </c>
      <c r="B231" s="37">
        <f t="shared" si="37"/>
        <v>-64</v>
      </c>
      <c r="C231" s="37">
        <f t="shared" si="37"/>
        <v>-19</v>
      </c>
      <c r="D231" s="39">
        <f t="shared" si="38"/>
        <v>1</v>
      </c>
      <c r="E231" s="37">
        <f t="shared" si="38"/>
        <v>20990</v>
      </c>
      <c r="F231" s="37" t="str">
        <f t="shared" si="38"/>
        <v>Santa Cru</v>
      </c>
      <c r="G231" s="37" t="str">
        <f t="shared" si="38"/>
        <v>Departmen</v>
      </c>
      <c r="H231" s="37">
        <f t="shared" si="39"/>
        <v>166843</v>
      </c>
      <c r="I231" s="37"/>
      <c r="J231" s="39">
        <f t="shared" si="40"/>
        <v>166846.62985973986</v>
      </c>
      <c r="K231" s="44">
        <f t="shared" si="41"/>
        <v>11725.35994</v>
      </c>
      <c r="L231" s="39">
        <f t="shared" si="40"/>
        <v>4527.166</v>
      </c>
      <c r="M231" s="39">
        <f t="shared" si="40"/>
        <v>11725.35994</v>
      </c>
      <c r="N231" s="39">
        <f t="shared" si="42"/>
        <v>3108.0198728393843</v>
      </c>
      <c r="O231" s="39">
        <f t="shared" si="42"/>
        <v>3.598320392387891</v>
      </c>
      <c r="P231" s="36">
        <f t="shared" si="42"/>
        <v>-640019</v>
      </c>
      <c r="Q231" s="36">
        <f t="shared" si="42"/>
        <v>1</v>
      </c>
      <c r="R231" s="36"/>
      <c r="S231" s="39">
        <f t="shared" si="43"/>
        <v>166846.62985973986</v>
      </c>
      <c r="T231" s="39">
        <f t="shared" si="43"/>
        <v>0</v>
      </c>
      <c r="U231" s="40">
        <f t="shared" si="43"/>
        <v>518562641.3203485</v>
      </c>
      <c r="V231" s="40"/>
      <c r="W231" s="20">
        <f t="shared" si="44"/>
        <v>523739903.07956886</v>
      </c>
      <c r="X231" s="20">
        <f t="shared" si="44"/>
        <v>523739903.07956886</v>
      </c>
      <c r="Y231" s="20"/>
      <c r="Z231" s="20">
        <f t="shared" si="45"/>
        <v>185547367.77569035</v>
      </c>
      <c r="AA231" s="20">
        <f t="shared" si="45"/>
        <v>185547367.77569035</v>
      </c>
      <c r="AB231" s="20"/>
      <c r="AC231" s="20">
        <f t="shared" si="46"/>
        <v>424841782.47995347</v>
      </c>
      <c r="AD231" s="20">
        <f t="shared" si="46"/>
        <v>424841782.47995347</v>
      </c>
      <c r="AE231" s="20"/>
    </row>
    <row r="232" spans="1:31" ht="13.5">
      <c r="A232" s="36">
        <f t="shared" si="37"/>
        <v>-640018</v>
      </c>
      <c r="B232" s="37">
        <f t="shared" si="37"/>
        <v>-64</v>
      </c>
      <c r="C232" s="37">
        <f t="shared" si="37"/>
        <v>-18</v>
      </c>
      <c r="D232" s="39">
        <f t="shared" si="38"/>
        <v>1</v>
      </c>
      <c r="E232" s="37">
        <f t="shared" si="38"/>
        <v>20989</v>
      </c>
      <c r="F232" s="37" t="str">
        <f t="shared" si="38"/>
        <v>Santa Cru</v>
      </c>
      <c r="G232" s="37" t="str">
        <f t="shared" si="38"/>
        <v>Departmen</v>
      </c>
      <c r="H232" s="37">
        <f t="shared" si="39"/>
        <v>553313</v>
      </c>
      <c r="I232" s="37"/>
      <c r="J232" s="39">
        <f t="shared" si="40"/>
        <v>553325.0379553366</v>
      </c>
      <c r="K232" s="44">
        <f t="shared" si="41"/>
        <v>11792.03949</v>
      </c>
      <c r="L232" s="39">
        <f t="shared" si="40"/>
        <v>4552.911</v>
      </c>
      <c r="M232" s="39">
        <f t="shared" si="40"/>
        <v>11792.03949</v>
      </c>
      <c r="N232" s="39">
        <f t="shared" si="42"/>
        <v>3108.0198728393843</v>
      </c>
      <c r="O232" s="39">
        <f t="shared" si="42"/>
        <v>3.598320392387891</v>
      </c>
      <c r="P232" s="36">
        <f t="shared" si="42"/>
        <v>-640018</v>
      </c>
      <c r="Q232" s="36">
        <f t="shared" si="42"/>
        <v>1</v>
      </c>
      <c r="R232" s="36"/>
      <c r="S232" s="39">
        <f t="shared" si="43"/>
        <v>553325.0379553366</v>
      </c>
      <c r="T232" s="39">
        <f t="shared" si="43"/>
        <v>0</v>
      </c>
      <c r="U232" s="40">
        <f t="shared" si="43"/>
        <v>1719745214.1047928</v>
      </c>
      <c r="V232" s="40"/>
      <c r="W232" s="20">
        <f t="shared" si="44"/>
        <v>1736914925.9643226</v>
      </c>
      <c r="X232" s="20">
        <f t="shared" si="44"/>
        <v>1736914925.9643226</v>
      </c>
      <c r="Y232" s="20"/>
      <c r="Z232" s="20">
        <f t="shared" si="45"/>
        <v>615343590.7174442</v>
      </c>
      <c r="AA232" s="20">
        <f t="shared" si="45"/>
        <v>615343590.7174442</v>
      </c>
      <c r="AB232" s="20"/>
      <c r="AC232" s="20">
        <f t="shared" si="46"/>
        <v>1408932236.8294172</v>
      </c>
      <c r="AD232" s="20">
        <f t="shared" si="46"/>
        <v>1408932236.8294172</v>
      </c>
      <c r="AE232" s="20"/>
    </row>
    <row r="233" spans="1:31" ht="13.5">
      <c r="A233" s="36">
        <f t="shared" si="37"/>
        <v>-640017</v>
      </c>
      <c r="B233" s="37">
        <f t="shared" si="37"/>
        <v>-64</v>
      </c>
      <c r="C233" s="37">
        <f t="shared" si="37"/>
        <v>-17</v>
      </c>
      <c r="D233" s="39">
        <f t="shared" si="38"/>
        <v>1</v>
      </c>
      <c r="E233" s="37">
        <f t="shared" si="38"/>
        <v>20988</v>
      </c>
      <c r="F233" s="37" t="str">
        <f t="shared" si="38"/>
        <v>Santa Cru</v>
      </c>
      <c r="G233" s="37" t="str">
        <f t="shared" si="38"/>
        <v>Departmen</v>
      </c>
      <c r="H233" s="37">
        <f t="shared" si="39"/>
        <v>88385</v>
      </c>
      <c r="I233" s="37"/>
      <c r="J233" s="39">
        <f t="shared" si="40"/>
        <v>88386.922916473</v>
      </c>
      <c r="K233" s="44">
        <f t="shared" si="41"/>
        <v>11855.1293</v>
      </c>
      <c r="L233" s="39">
        <f t="shared" si="40"/>
        <v>4577.27</v>
      </c>
      <c r="M233" s="39">
        <f t="shared" si="40"/>
        <v>11855.1293</v>
      </c>
      <c r="N233" s="39">
        <f t="shared" si="42"/>
        <v>3108.0198728393843</v>
      </c>
      <c r="O233" s="39">
        <f t="shared" si="42"/>
        <v>3.598320392387891</v>
      </c>
      <c r="P233" s="36">
        <f t="shared" si="42"/>
        <v>-640017</v>
      </c>
      <c r="Q233" s="36">
        <f t="shared" si="42"/>
        <v>1</v>
      </c>
      <c r="R233" s="36"/>
      <c r="S233" s="39">
        <f t="shared" si="43"/>
        <v>88386.922916473</v>
      </c>
      <c r="T233" s="39">
        <f t="shared" si="43"/>
        <v>0</v>
      </c>
      <c r="U233" s="40">
        <f t="shared" si="43"/>
        <v>274708312.9235209</v>
      </c>
      <c r="V233" s="40"/>
      <c r="W233" s="20">
        <f t="shared" si="44"/>
        <v>277450964.8812818</v>
      </c>
      <c r="X233" s="20">
        <f t="shared" si="44"/>
        <v>277450964.8812818</v>
      </c>
      <c r="Y233" s="20"/>
      <c r="Z233" s="20">
        <f t="shared" si="45"/>
        <v>98293629.94464493</v>
      </c>
      <c r="AA233" s="20">
        <f t="shared" si="45"/>
        <v>98293629.94464493</v>
      </c>
      <c r="AB233" s="20"/>
      <c r="AC233" s="20">
        <f t="shared" si="46"/>
        <v>225059732.4699909</v>
      </c>
      <c r="AD233" s="20">
        <f t="shared" si="46"/>
        <v>225059732.4699909</v>
      </c>
      <c r="AE233" s="20"/>
    </row>
    <row r="234" spans="1:31" ht="13.5">
      <c r="A234" s="36">
        <f t="shared" si="37"/>
        <v>-640014</v>
      </c>
      <c r="B234" s="37">
        <f t="shared" si="37"/>
        <v>-64</v>
      </c>
      <c r="C234" s="37">
        <f t="shared" si="37"/>
        <v>-14</v>
      </c>
      <c r="D234" s="39">
        <f t="shared" si="38"/>
        <v>1</v>
      </c>
      <c r="E234" s="37">
        <f t="shared" si="38"/>
        <v>20985</v>
      </c>
      <c r="F234" s="37" t="str">
        <f t="shared" si="38"/>
        <v>El Beni</v>
      </c>
      <c r="G234" s="37" t="str">
        <f t="shared" si="38"/>
        <v>Departmen</v>
      </c>
      <c r="H234" s="37">
        <f t="shared" si="39"/>
        <v>5760</v>
      </c>
      <c r="I234" s="37"/>
      <c r="J234" s="39">
        <f t="shared" si="40"/>
        <v>5760.125315368949</v>
      </c>
      <c r="K234" s="44">
        <f t="shared" si="41"/>
        <v>12022.671219999998</v>
      </c>
      <c r="L234" s="39">
        <f t="shared" si="40"/>
        <v>4641.958</v>
      </c>
      <c r="M234" s="39">
        <f t="shared" si="40"/>
        <v>12022.671219999998</v>
      </c>
      <c r="N234" s="39">
        <f t="shared" si="42"/>
        <v>2360.226399627931</v>
      </c>
      <c r="O234" s="39">
        <f t="shared" si="42"/>
        <v>1.2944254673179207</v>
      </c>
      <c r="P234" s="36">
        <f t="shared" si="42"/>
        <v>-640014</v>
      </c>
      <c r="Q234" s="36">
        <f t="shared" si="42"/>
        <v>1</v>
      </c>
      <c r="R234" s="36"/>
      <c r="S234" s="39">
        <f t="shared" si="43"/>
        <v>5760.125315368949</v>
      </c>
      <c r="T234" s="39">
        <f t="shared" si="43"/>
        <v>0</v>
      </c>
      <c r="U234" s="40">
        <f t="shared" si="43"/>
        <v>13595199.834498955</v>
      </c>
      <c r="V234" s="40"/>
      <c r="W234" s="20">
        <f t="shared" si="44"/>
        <v>13730932.536015779</v>
      </c>
      <c r="X234" s="20">
        <f t="shared" si="44"/>
        <v>13730932.536015779</v>
      </c>
      <c r="Y234" s="20"/>
      <c r="Z234" s="20">
        <f t="shared" si="45"/>
        <v>4864510.750818711</v>
      </c>
      <c r="AA234" s="20">
        <f t="shared" si="45"/>
        <v>4864510.750818711</v>
      </c>
      <c r="AB234" s="20"/>
      <c r="AC234" s="20">
        <f t="shared" si="46"/>
        <v>11138112.294695035</v>
      </c>
      <c r="AD234" s="20">
        <f t="shared" si="46"/>
        <v>11138112.294695035</v>
      </c>
      <c r="AE234" s="20"/>
    </row>
    <row r="235" spans="1:31" ht="13.5">
      <c r="A235" s="36">
        <f t="shared" si="37"/>
        <v>-640013</v>
      </c>
      <c r="B235" s="37">
        <f t="shared" si="37"/>
        <v>-64</v>
      </c>
      <c r="C235" s="37">
        <f t="shared" si="37"/>
        <v>-13</v>
      </c>
      <c r="D235" s="39">
        <f t="shared" si="38"/>
        <v>0.411</v>
      </c>
      <c r="E235" s="37">
        <f t="shared" si="38"/>
        <v>20984</v>
      </c>
      <c r="F235" s="37" t="str">
        <f t="shared" si="38"/>
        <v>El Beni</v>
      </c>
      <c r="G235" s="37" t="str">
        <f t="shared" si="38"/>
        <v>Departmen</v>
      </c>
      <c r="H235" s="37">
        <f t="shared" si="39"/>
        <v>2363</v>
      </c>
      <c r="I235" s="37"/>
      <c r="J235" s="39">
        <f t="shared" si="40"/>
        <v>2363.0514097598657</v>
      </c>
      <c r="K235" s="44">
        <f t="shared" si="41"/>
        <v>4961.271736469999</v>
      </c>
      <c r="L235" s="39">
        <f t="shared" si="40"/>
        <v>4660.703</v>
      </c>
      <c r="M235" s="39">
        <f t="shared" si="40"/>
        <v>12071.22077</v>
      </c>
      <c r="N235" s="39">
        <f t="shared" si="42"/>
        <v>2360.226399627931</v>
      </c>
      <c r="O235" s="39">
        <f t="shared" si="42"/>
        <v>1.2944254673179207</v>
      </c>
      <c r="P235" s="36">
        <f t="shared" si="42"/>
        <v>-640013</v>
      </c>
      <c r="Q235" s="36">
        <f t="shared" si="42"/>
        <v>1</v>
      </c>
      <c r="R235" s="36"/>
      <c r="S235" s="39">
        <f t="shared" si="43"/>
        <v>2363.0514097598657</v>
      </c>
      <c r="T235" s="39">
        <f t="shared" si="43"/>
        <v>0</v>
      </c>
      <c r="U235" s="40">
        <f t="shared" si="43"/>
        <v>5577336.320993235</v>
      </c>
      <c r="V235" s="40"/>
      <c r="W235" s="20">
        <f t="shared" si="44"/>
        <v>5633019.719202307</v>
      </c>
      <c r="X235" s="20">
        <f t="shared" si="44"/>
        <v>5633019.719202307</v>
      </c>
      <c r="Y235" s="20"/>
      <c r="Z235" s="20">
        <f t="shared" si="45"/>
        <v>1995631.7541987177</v>
      </c>
      <c r="AA235" s="20">
        <f t="shared" si="45"/>
        <v>1995631.7541987177</v>
      </c>
      <c r="AB235" s="20"/>
      <c r="AC235" s="20">
        <f t="shared" si="46"/>
        <v>4569333.220896591</v>
      </c>
      <c r="AD235" s="20">
        <f t="shared" si="46"/>
        <v>4569333.220896591</v>
      </c>
      <c r="AE235" s="20"/>
    </row>
    <row r="236" spans="1:31" ht="13.5">
      <c r="A236" s="36">
        <f t="shared" si="37"/>
        <v>-630023</v>
      </c>
      <c r="B236" s="37">
        <f t="shared" si="37"/>
        <v>-63</v>
      </c>
      <c r="C236" s="37">
        <f t="shared" si="37"/>
        <v>-23</v>
      </c>
      <c r="D236" s="39">
        <f t="shared" si="38"/>
        <v>0.039</v>
      </c>
      <c r="E236" s="37">
        <f t="shared" si="38"/>
        <v>21174</v>
      </c>
      <c r="F236" s="37" t="str">
        <f t="shared" si="38"/>
        <v>Tarija</v>
      </c>
      <c r="G236" s="37" t="str">
        <f t="shared" si="38"/>
        <v>Departmen</v>
      </c>
      <c r="H236" s="37">
        <f t="shared" si="39"/>
        <v>1854</v>
      </c>
      <c r="I236" s="37"/>
      <c r="J236" s="39">
        <f t="shared" si="40"/>
        <v>1854.0403358843805</v>
      </c>
      <c r="K236" s="44">
        <f t="shared" si="41"/>
        <v>445.5016757099999</v>
      </c>
      <c r="L236" s="39">
        <f t="shared" si="40"/>
        <v>4410.471</v>
      </c>
      <c r="M236" s="39">
        <f t="shared" si="40"/>
        <v>11423.119889999998</v>
      </c>
      <c r="N236" s="39">
        <f t="shared" si="42"/>
        <v>2692.4150835431105</v>
      </c>
      <c r="O236" s="39">
        <f t="shared" si="42"/>
        <v>7.968847147309786</v>
      </c>
      <c r="P236" s="36">
        <f t="shared" si="42"/>
        <v>-630023</v>
      </c>
      <c r="Q236" s="36">
        <f t="shared" si="42"/>
        <v>1</v>
      </c>
      <c r="R236" s="36"/>
      <c r="S236" s="39">
        <f t="shared" si="43"/>
        <v>1854.0403358843805</v>
      </c>
      <c r="T236" s="39">
        <f t="shared" si="43"/>
        <v>0</v>
      </c>
      <c r="U236" s="40">
        <f t="shared" si="43"/>
        <v>4991846.165832441</v>
      </c>
      <c r="V236" s="40"/>
      <c r="W236" s="20">
        <f t="shared" si="44"/>
        <v>5041684.106715479</v>
      </c>
      <c r="X236" s="20">
        <f t="shared" si="44"/>
        <v>5041684.106715479</v>
      </c>
      <c r="Y236" s="20"/>
      <c r="Z236" s="20">
        <f t="shared" si="45"/>
        <v>1786136.9921540406</v>
      </c>
      <c r="AA236" s="20">
        <f t="shared" si="45"/>
        <v>1786136.9921540406</v>
      </c>
      <c r="AB236" s="20"/>
      <c r="AC236" s="20">
        <f t="shared" si="46"/>
        <v>4089659.86743318</v>
      </c>
      <c r="AD236" s="20">
        <f t="shared" si="46"/>
        <v>4089659.86743318</v>
      </c>
      <c r="AE236" s="20"/>
    </row>
    <row r="237" spans="1:31" ht="13.5">
      <c r="A237" s="36">
        <f t="shared" si="37"/>
        <v>-630022</v>
      </c>
      <c r="B237" s="37">
        <f t="shared" si="37"/>
        <v>-63</v>
      </c>
      <c r="C237" s="37">
        <f t="shared" si="37"/>
        <v>-22</v>
      </c>
      <c r="D237" s="39">
        <f t="shared" si="38"/>
        <v>0.598</v>
      </c>
      <c r="E237" s="37">
        <f t="shared" si="38"/>
        <v>21173</v>
      </c>
      <c r="F237" s="37" t="str">
        <f t="shared" si="38"/>
        <v>Tarija</v>
      </c>
      <c r="G237" s="37" t="str">
        <f t="shared" si="38"/>
        <v>Departmen</v>
      </c>
      <c r="H237" s="37">
        <f t="shared" si="39"/>
        <v>27237</v>
      </c>
      <c r="I237" s="37"/>
      <c r="J237" s="39">
        <f t="shared" si="40"/>
        <v>27237.592571997233</v>
      </c>
      <c r="K237" s="44">
        <f t="shared" si="41"/>
        <v>6879.367464059999</v>
      </c>
      <c r="L237" s="39">
        <f t="shared" si="40"/>
        <v>4441.683</v>
      </c>
      <c r="M237" s="39">
        <f t="shared" si="40"/>
        <v>11503.95897</v>
      </c>
      <c r="N237" s="39">
        <f t="shared" si="42"/>
        <v>2692.4150835431105</v>
      </c>
      <c r="O237" s="39">
        <f t="shared" si="42"/>
        <v>7.968847147309786</v>
      </c>
      <c r="P237" s="36">
        <f t="shared" si="42"/>
        <v>-630022</v>
      </c>
      <c r="Q237" s="36">
        <f t="shared" si="42"/>
        <v>1</v>
      </c>
      <c r="R237" s="36"/>
      <c r="S237" s="39">
        <f t="shared" si="43"/>
        <v>27237.592571997233</v>
      </c>
      <c r="T237" s="39">
        <f t="shared" si="43"/>
        <v>0</v>
      </c>
      <c r="U237" s="40">
        <f t="shared" si="43"/>
        <v>73334905.08024713</v>
      </c>
      <c r="V237" s="40"/>
      <c r="W237" s="20">
        <f t="shared" si="44"/>
        <v>74067071.20529097</v>
      </c>
      <c r="X237" s="20">
        <f t="shared" si="44"/>
        <v>74067071.20529097</v>
      </c>
      <c r="Y237" s="20"/>
      <c r="Z237" s="20">
        <f t="shared" si="45"/>
        <v>26240028.72454131</v>
      </c>
      <c r="AA237" s="20">
        <f t="shared" si="45"/>
        <v>26240028.72454131</v>
      </c>
      <c r="AB237" s="20"/>
      <c r="AC237" s="20">
        <f t="shared" si="46"/>
        <v>60080941.644701995</v>
      </c>
      <c r="AD237" s="20">
        <f t="shared" si="46"/>
        <v>60080941.644701995</v>
      </c>
      <c r="AE237" s="20"/>
    </row>
    <row r="238" spans="1:31" ht="13.5">
      <c r="A238" s="36">
        <f t="shared" si="37"/>
        <v>-630020</v>
      </c>
      <c r="B238" s="37">
        <f t="shared" si="37"/>
        <v>-63</v>
      </c>
      <c r="C238" s="37">
        <f t="shared" si="37"/>
        <v>-20</v>
      </c>
      <c r="D238" s="39">
        <f t="shared" si="38"/>
        <v>1</v>
      </c>
      <c r="E238" s="37">
        <f t="shared" si="38"/>
        <v>21171</v>
      </c>
      <c r="F238" s="37" t="str">
        <f t="shared" si="38"/>
        <v>Santa Cru</v>
      </c>
      <c r="G238" s="37" t="str">
        <f t="shared" si="38"/>
        <v>Departmen</v>
      </c>
      <c r="H238" s="37">
        <f t="shared" si="39"/>
        <v>12672</v>
      </c>
      <c r="I238" s="37"/>
      <c r="J238" s="39">
        <f t="shared" si="40"/>
        <v>12672.275693811687</v>
      </c>
      <c r="K238" s="44">
        <f t="shared" si="41"/>
        <v>11655.101009999998</v>
      </c>
      <c r="L238" s="39">
        <f t="shared" si="40"/>
        <v>4500.039</v>
      </c>
      <c r="M238" s="39">
        <f t="shared" si="40"/>
        <v>11655.101009999998</v>
      </c>
      <c r="N238" s="39">
        <f t="shared" si="42"/>
        <v>3108.0198728393843</v>
      </c>
      <c r="O238" s="39">
        <f t="shared" si="42"/>
        <v>3.598320392387891</v>
      </c>
      <c r="P238" s="36">
        <f t="shared" si="42"/>
        <v>-630020</v>
      </c>
      <c r="Q238" s="36">
        <f t="shared" si="42"/>
        <v>1</v>
      </c>
      <c r="R238" s="36"/>
      <c r="S238" s="39">
        <f t="shared" si="43"/>
        <v>12672.275693811687</v>
      </c>
      <c r="T238" s="39">
        <f t="shared" si="43"/>
        <v>0</v>
      </c>
      <c r="U238" s="40">
        <f t="shared" si="43"/>
        <v>39385684.69046622</v>
      </c>
      <c r="V238" s="40"/>
      <c r="W238" s="20">
        <f t="shared" si="44"/>
        <v>39778906.22815639</v>
      </c>
      <c r="X238" s="20">
        <f t="shared" si="44"/>
        <v>39778906.22815639</v>
      </c>
      <c r="Y238" s="20"/>
      <c r="Z238" s="20">
        <f t="shared" si="45"/>
        <v>14092627.466861349</v>
      </c>
      <c r="AA238" s="20">
        <f t="shared" si="45"/>
        <v>14092627.466861349</v>
      </c>
      <c r="AB238" s="20"/>
      <c r="AC238" s="20">
        <f t="shared" si="46"/>
        <v>32267431.46302794</v>
      </c>
      <c r="AD238" s="20">
        <f t="shared" si="46"/>
        <v>32267431.46302794</v>
      </c>
      <c r="AE238" s="20"/>
    </row>
    <row r="239" spans="1:31" ht="13.5">
      <c r="A239" s="36">
        <f t="shared" si="37"/>
        <v>-630019</v>
      </c>
      <c r="B239" s="37">
        <f t="shared" si="37"/>
        <v>-63</v>
      </c>
      <c r="C239" s="37">
        <f t="shared" si="37"/>
        <v>-19</v>
      </c>
      <c r="D239" s="39">
        <f t="shared" si="38"/>
        <v>1</v>
      </c>
      <c r="E239" s="37">
        <f t="shared" si="38"/>
        <v>21170</v>
      </c>
      <c r="F239" s="37" t="str">
        <f t="shared" si="38"/>
        <v>Santa Cru</v>
      </c>
      <c r="G239" s="37" t="str">
        <f t="shared" si="38"/>
        <v>Departmen</v>
      </c>
      <c r="H239" s="37">
        <f t="shared" si="39"/>
        <v>12808</v>
      </c>
      <c r="I239" s="37"/>
      <c r="J239" s="39">
        <f t="shared" si="40"/>
        <v>12808.278652646788</v>
      </c>
      <c r="K239" s="44">
        <f t="shared" si="41"/>
        <v>11725.35994</v>
      </c>
      <c r="L239" s="39">
        <f t="shared" si="40"/>
        <v>4527.166</v>
      </c>
      <c r="M239" s="39">
        <f t="shared" si="40"/>
        <v>11725.35994</v>
      </c>
      <c r="N239" s="39">
        <f t="shared" si="42"/>
        <v>3108.0198728393843</v>
      </c>
      <c r="O239" s="39">
        <f t="shared" si="42"/>
        <v>3.598320392387891</v>
      </c>
      <c r="P239" s="36">
        <f t="shared" si="42"/>
        <v>-630019</v>
      </c>
      <c r="Q239" s="36">
        <f t="shared" si="42"/>
        <v>1</v>
      </c>
      <c r="R239" s="36"/>
      <c r="S239" s="39">
        <f t="shared" si="43"/>
        <v>12808.278652646788</v>
      </c>
      <c r="T239" s="39">
        <f t="shared" si="43"/>
        <v>0</v>
      </c>
      <c r="U239" s="40">
        <f t="shared" si="43"/>
        <v>39808384.58929067</v>
      </c>
      <c r="V239" s="40"/>
      <c r="W239" s="20">
        <f t="shared" si="44"/>
        <v>40205826.30762524</v>
      </c>
      <c r="X239" s="20">
        <f t="shared" si="44"/>
        <v>40205826.30762524</v>
      </c>
      <c r="Y239" s="20"/>
      <c r="Z239" s="20">
        <f t="shared" si="45"/>
        <v>14243874.100028422</v>
      </c>
      <c r="AA239" s="20">
        <f t="shared" si="45"/>
        <v>14243874.100028422</v>
      </c>
      <c r="AB239" s="20"/>
      <c r="AC239" s="20">
        <f t="shared" si="46"/>
        <v>32613735.96736599</v>
      </c>
      <c r="AD239" s="20">
        <f t="shared" si="46"/>
        <v>32613735.96736599</v>
      </c>
      <c r="AE239" s="20"/>
    </row>
    <row r="240" spans="1:31" ht="13.5">
      <c r="A240" s="36">
        <f t="shared" si="37"/>
        <v>-630018</v>
      </c>
      <c r="B240" s="37">
        <f t="shared" si="37"/>
        <v>-63</v>
      </c>
      <c r="C240" s="37">
        <f t="shared" si="37"/>
        <v>-18</v>
      </c>
      <c r="D240" s="39">
        <f t="shared" si="38"/>
        <v>1</v>
      </c>
      <c r="E240" s="37">
        <f t="shared" si="38"/>
        <v>21169</v>
      </c>
      <c r="F240" s="37" t="str">
        <f t="shared" si="38"/>
        <v>Santa Cru</v>
      </c>
      <c r="G240" s="37" t="str">
        <f t="shared" si="38"/>
        <v>Departmen</v>
      </c>
      <c r="H240" s="37">
        <f t="shared" si="39"/>
        <v>208240</v>
      </c>
      <c r="I240" s="37"/>
      <c r="J240" s="39">
        <f t="shared" si="40"/>
        <v>208244.53049868575</v>
      </c>
      <c r="K240" s="44">
        <f t="shared" si="41"/>
        <v>11792.03949</v>
      </c>
      <c r="L240" s="39">
        <f t="shared" si="40"/>
        <v>4552.911</v>
      </c>
      <c r="M240" s="39">
        <f t="shared" si="40"/>
        <v>11792.03949</v>
      </c>
      <c r="N240" s="39">
        <f t="shared" si="42"/>
        <v>3108.0198728393843</v>
      </c>
      <c r="O240" s="39">
        <f t="shared" si="42"/>
        <v>3.598320392387891</v>
      </c>
      <c r="P240" s="36">
        <f t="shared" si="42"/>
        <v>-630018</v>
      </c>
      <c r="Q240" s="36">
        <f t="shared" si="42"/>
        <v>1</v>
      </c>
      <c r="R240" s="36"/>
      <c r="S240" s="39">
        <f t="shared" si="43"/>
        <v>208244.53049868575</v>
      </c>
      <c r="T240" s="39">
        <f t="shared" si="43"/>
        <v>0</v>
      </c>
      <c r="U240" s="40">
        <f t="shared" si="43"/>
        <v>647228139.2000226</v>
      </c>
      <c r="V240" s="40"/>
      <c r="W240" s="20">
        <f t="shared" si="44"/>
        <v>653689980.504363</v>
      </c>
      <c r="X240" s="20">
        <f t="shared" si="44"/>
        <v>653689980.504363</v>
      </c>
      <c r="Y240" s="20"/>
      <c r="Z240" s="20">
        <f t="shared" si="45"/>
        <v>231585285.9611117</v>
      </c>
      <c r="AA240" s="20">
        <f t="shared" si="45"/>
        <v>231585285.9611117</v>
      </c>
      <c r="AB240" s="20"/>
      <c r="AC240" s="20">
        <f t="shared" si="46"/>
        <v>530253308.70114726</v>
      </c>
      <c r="AD240" s="20">
        <f t="shared" si="46"/>
        <v>530253308.70114726</v>
      </c>
      <c r="AE240" s="20"/>
    </row>
    <row r="241" spans="1:31" ht="13.5">
      <c r="A241" s="36">
        <f t="shared" si="37"/>
        <v>-630017</v>
      </c>
      <c r="B241" s="37">
        <f t="shared" si="37"/>
        <v>-63</v>
      </c>
      <c r="C241" s="37">
        <f t="shared" si="37"/>
        <v>-17</v>
      </c>
      <c r="D241" s="39">
        <f t="shared" si="38"/>
        <v>1</v>
      </c>
      <c r="E241" s="37">
        <f t="shared" si="38"/>
        <v>21168</v>
      </c>
      <c r="F241" s="37" t="str">
        <f t="shared" si="38"/>
        <v>Santa Cru</v>
      </c>
      <c r="G241" s="37" t="str">
        <f t="shared" si="38"/>
        <v>Departmen</v>
      </c>
      <c r="H241" s="37">
        <f t="shared" si="39"/>
        <v>15702</v>
      </c>
      <c r="I241" s="37"/>
      <c r="J241" s="39">
        <f t="shared" si="40"/>
        <v>15702.341614917228</v>
      </c>
      <c r="K241" s="44">
        <f t="shared" si="41"/>
        <v>11855.1293</v>
      </c>
      <c r="L241" s="39">
        <f t="shared" si="40"/>
        <v>4577.27</v>
      </c>
      <c r="M241" s="39">
        <f t="shared" si="40"/>
        <v>11855.1293</v>
      </c>
      <c r="N241" s="39">
        <f t="shared" si="42"/>
        <v>3108.0198728393843</v>
      </c>
      <c r="O241" s="39">
        <f t="shared" si="42"/>
        <v>3.598320392387891</v>
      </c>
      <c r="P241" s="36">
        <f t="shared" si="42"/>
        <v>-630017</v>
      </c>
      <c r="Q241" s="36">
        <f t="shared" si="42"/>
        <v>1</v>
      </c>
      <c r="R241" s="36"/>
      <c r="S241" s="39">
        <f t="shared" si="43"/>
        <v>15702.341614917228</v>
      </c>
      <c r="T241" s="39">
        <f t="shared" si="43"/>
        <v>0</v>
      </c>
      <c r="U241" s="40">
        <f t="shared" si="43"/>
        <v>48803189.78927562</v>
      </c>
      <c r="V241" s="40"/>
      <c r="W241" s="20">
        <f t="shared" si="44"/>
        <v>49290434.46926386</v>
      </c>
      <c r="X241" s="20">
        <f t="shared" si="44"/>
        <v>49290434.46926386</v>
      </c>
      <c r="Y241" s="20"/>
      <c r="Z241" s="20">
        <f t="shared" si="45"/>
        <v>17462313.48521598</v>
      </c>
      <c r="AA241" s="20">
        <f t="shared" si="45"/>
        <v>17462313.48521598</v>
      </c>
      <c r="AB241" s="20"/>
      <c r="AC241" s="20">
        <f t="shared" si="46"/>
        <v>39982892.11114778</v>
      </c>
      <c r="AD241" s="20">
        <f t="shared" si="46"/>
        <v>39982892.11114778</v>
      </c>
      <c r="AE241" s="20"/>
    </row>
    <row r="242" spans="1:31" ht="13.5">
      <c r="A242" s="36">
        <f t="shared" si="37"/>
        <v>-630016</v>
      </c>
      <c r="B242" s="37">
        <f t="shared" si="37"/>
        <v>-63</v>
      </c>
      <c r="C242" s="37">
        <f t="shared" si="37"/>
        <v>-16</v>
      </c>
      <c r="D242" s="39">
        <f t="shared" si="38"/>
        <v>1</v>
      </c>
      <c r="E242" s="37">
        <f t="shared" si="38"/>
        <v>21167</v>
      </c>
      <c r="F242" s="37" t="str">
        <f t="shared" si="38"/>
        <v>Santa Cru</v>
      </c>
      <c r="G242" s="37" t="str">
        <f t="shared" si="38"/>
        <v>Departmen</v>
      </c>
      <c r="H242" s="37">
        <f t="shared" si="39"/>
        <v>11338</v>
      </c>
      <c r="I242" s="37"/>
      <c r="J242" s="39">
        <f t="shared" si="40"/>
        <v>11338.246671120338</v>
      </c>
      <c r="K242" s="44">
        <f t="shared" si="41"/>
        <v>11914.619009999999</v>
      </c>
      <c r="L242" s="39">
        <f t="shared" si="40"/>
        <v>4600.239</v>
      </c>
      <c r="M242" s="39">
        <f t="shared" si="40"/>
        <v>11914.619009999999</v>
      </c>
      <c r="N242" s="39">
        <f t="shared" si="42"/>
        <v>3108.0198728393843</v>
      </c>
      <c r="O242" s="39">
        <f t="shared" si="42"/>
        <v>3.598320392387891</v>
      </c>
      <c r="P242" s="36">
        <f t="shared" si="42"/>
        <v>-630016</v>
      </c>
      <c r="Q242" s="36">
        <f t="shared" si="42"/>
        <v>1</v>
      </c>
      <c r="R242" s="36"/>
      <c r="S242" s="39">
        <f t="shared" si="43"/>
        <v>11338.246671120338</v>
      </c>
      <c r="T242" s="39">
        <f t="shared" si="43"/>
        <v>0</v>
      </c>
      <c r="U242" s="40">
        <f t="shared" si="43"/>
        <v>35239495.976997</v>
      </c>
      <c r="V242" s="40"/>
      <c r="W242" s="20">
        <f t="shared" si="44"/>
        <v>35591322.50748399</v>
      </c>
      <c r="X242" s="20">
        <f t="shared" si="44"/>
        <v>35591322.50748399</v>
      </c>
      <c r="Y242" s="20"/>
      <c r="Z242" s="20">
        <f t="shared" si="45"/>
        <v>12609075.932707857</v>
      </c>
      <c r="AA242" s="20">
        <f t="shared" si="45"/>
        <v>12609075.932707857</v>
      </c>
      <c r="AB242" s="20"/>
      <c r="AC242" s="20">
        <f t="shared" si="46"/>
        <v>28870591.69253557</v>
      </c>
      <c r="AD242" s="20">
        <f t="shared" si="46"/>
        <v>28870591.69253557</v>
      </c>
      <c r="AE242" s="20"/>
    </row>
    <row r="243" spans="1:31" ht="13.5">
      <c r="A243" s="36">
        <f t="shared" si="37"/>
        <v>-630013</v>
      </c>
      <c r="B243" s="37">
        <f t="shared" si="37"/>
        <v>-63</v>
      </c>
      <c r="C243" s="37">
        <f t="shared" si="37"/>
        <v>-13</v>
      </c>
      <c r="D243" s="39">
        <f t="shared" si="38"/>
        <v>0.021</v>
      </c>
      <c r="E243" s="37">
        <f t="shared" si="38"/>
        <v>21164</v>
      </c>
      <c r="F243" s="37" t="str">
        <f t="shared" si="38"/>
        <v>El Beni</v>
      </c>
      <c r="G243" s="37" t="str">
        <f t="shared" si="38"/>
        <v>Departmen</v>
      </c>
      <c r="H243" s="37">
        <f t="shared" si="39"/>
        <v>129</v>
      </c>
      <c r="I243" s="37"/>
      <c r="J243" s="39">
        <f t="shared" si="40"/>
        <v>129.0028065421171</v>
      </c>
      <c r="K243" s="44">
        <f t="shared" si="41"/>
        <v>253.49563617</v>
      </c>
      <c r="L243" s="39">
        <f t="shared" si="40"/>
        <v>4660.703</v>
      </c>
      <c r="M243" s="39">
        <f t="shared" si="40"/>
        <v>12071.22077</v>
      </c>
      <c r="N243" s="39">
        <f t="shared" si="42"/>
        <v>2360.226399627931</v>
      </c>
      <c r="O243" s="39">
        <f t="shared" si="42"/>
        <v>1.2944254673179207</v>
      </c>
      <c r="P243" s="36">
        <f t="shared" si="42"/>
        <v>-630013</v>
      </c>
      <c r="Q243" s="36">
        <f t="shared" si="42"/>
        <v>1</v>
      </c>
      <c r="R243" s="36"/>
      <c r="S243" s="39">
        <f t="shared" si="43"/>
        <v>129.0028065421171</v>
      </c>
      <c r="T243" s="39">
        <f t="shared" si="43"/>
        <v>0</v>
      </c>
      <c r="U243" s="40">
        <f t="shared" si="43"/>
        <v>304475.82962679956</v>
      </c>
      <c r="V243" s="40"/>
      <c r="W243" s="20">
        <f t="shared" si="44"/>
        <v>307515.6765878534</v>
      </c>
      <c r="X243" s="20">
        <f t="shared" si="44"/>
        <v>307515.6765878534</v>
      </c>
      <c r="Y243" s="20"/>
      <c r="Z243" s="20">
        <f t="shared" si="45"/>
        <v>108944.77202354405</v>
      </c>
      <c r="AA243" s="20">
        <f t="shared" si="45"/>
        <v>108944.77202354405</v>
      </c>
      <c r="AB243" s="20"/>
      <c r="AC243" s="20">
        <f t="shared" si="46"/>
        <v>249447.3065999409</v>
      </c>
      <c r="AD243" s="20">
        <f t="shared" si="46"/>
        <v>249447.3065999409</v>
      </c>
      <c r="AE243" s="20"/>
    </row>
    <row r="244" spans="1:31" ht="13.5">
      <c r="A244" s="36">
        <f t="shared" si="37"/>
        <v>-620021</v>
      </c>
      <c r="B244" s="37">
        <f t="shared" si="37"/>
        <v>-62</v>
      </c>
      <c r="C244" s="37">
        <f t="shared" si="37"/>
        <v>-21</v>
      </c>
      <c r="D244" s="39">
        <f t="shared" si="38"/>
        <v>0.013</v>
      </c>
      <c r="E244" s="37">
        <f t="shared" si="38"/>
        <v>21352</v>
      </c>
      <c r="F244" s="37" t="str">
        <f t="shared" si="38"/>
        <v>Santa Cru</v>
      </c>
      <c r="G244" s="37" t="str">
        <f t="shared" si="38"/>
        <v>Departmen</v>
      </c>
      <c r="H244" s="37">
        <f t="shared" si="39"/>
        <v>166</v>
      </c>
      <c r="I244" s="37"/>
      <c r="J244" s="39">
        <f t="shared" si="40"/>
        <v>166.00361151931347</v>
      </c>
      <c r="K244" s="44">
        <f t="shared" si="41"/>
        <v>150.55688647999997</v>
      </c>
      <c r="L244" s="39">
        <f t="shared" si="40"/>
        <v>4471.544</v>
      </c>
      <c r="M244" s="39">
        <f t="shared" si="40"/>
        <v>11581.298959999998</v>
      </c>
      <c r="N244" s="39">
        <f t="shared" si="42"/>
        <v>3108.0198728393843</v>
      </c>
      <c r="O244" s="39">
        <f t="shared" si="42"/>
        <v>3.598320392387891</v>
      </c>
      <c r="P244" s="36">
        <f t="shared" si="42"/>
        <v>-620021</v>
      </c>
      <c r="Q244" s="36">
        <f t="shared" si="42"/>
        <v>1</v>
      </c>
      <c r="R244" s="36"/>
      <c r="S244" s="39">
        <f t="shared" si="43"/>
        <v>166.00361151931347</v>
      </c>
      <c r="T244" s="39">
        <f t="shared" si="43"/>
        <v>0</v>
      </c>
      <c r="U244" s="40">
        <f t="shared" si="43"/>
        <v>515942.5235651352</v>
      </c>
      <c r="V244" s="40"/>
      <c r="W244" s="20">
        <f t="shared" si="44"/>
        <v>521093.6264105083</v>
      </c>
      <c r="X244" s="20">
        <f t="shared" si="44"/>
        <v>521093.6264105083</v>
      </c>
      <c r="Y244" s="20"/>
      <c r="Z244" s="20">
        <f t="shared" si="45"/>
        <v>184609.86107157386</v>
      </c>
      <c r="AA244" s="20">
        <f t="shared" si="45"/>
        <v>184609.86107157386</v>
      </c>
      <c r="AB244" s="20"/>
      <c r="AC244" s="20">
        <f t="shared" si="46"/>
        <v>422695.20382438746</v>
      </c>
      <c r="AD244" s="20">
        <f t="shared" si="46"/>
        <v>422695.20382438746</v>
      </c>
      <c r="AE244" s="20"/>
    </row>
    <row r="245" spans="1:31" ht="13.5">
      <c r="A245" s="36">
        <f t="shared" si="37"/>
        <v>-620020</v>
      </c>
      <c r="B245" s="37">
        <f t="shared" si="37"/>
        <v>-62</v>
      </c>
      <c r="C245" s="37">
        <f t="shared" si="37"/>
        <v>-20</v>
      </c>
      <c r="D245" s="39">
        <f t="shared" si="38"/>
        <v>0.667</v>
      </c>
      <c r="E245" s="37">
        <f t="shared" si="38"/>
        <v>21351</v>
      </c>
      <c r="F245" s="37" t="str">
        <f t="shared" si="38"/>
        <v>Santa Cru</v>
      </c>
      <c r="G245" s="37" t="str">
        <f t="shared" si="38"/>
        <v>Departmen</v>
      </c>
      <c r="H245" s="37">
        <f t="shared" si="39"/>
        <v>8387</v>
      </c>
      <c r="I245" s="37"/>
      <c r="J245" s="39">
        <f t="shared" si="40"/>
        <v>8387.182468749892</v>
      </c>
      <c r="K245" s="44">
        <f t="shared" si="41"/>
        <v>7773.952373669999</v>
      </c>
      <c r="L245" s="39">
        <f t="shared" si="40"/>
        <v>4500.039</v>
      </c>
      <c r="M245" s="39">
        <f t="shared" si="40"/>
        <v>11655.101009999998</v>
      </c>
      <c r="N245" s="39">
        <f t="shared" si="42"/>
        <v>3108.0198728393843</v>
      </c>
      <c r="O245" s="39">
        <f t="shared" si="42"/>
        <v>3.598320392387891</v>
      </c>
      <c r="P245" s="36">
        <f t="shared" si="42"/>
        <v>-620020</v>
      </c>
      <c r="Q245" s="36">
        <f t="shared" si="42"/>
        <v>1</v>
      </c>
      <c r="R245" s="36"/>
      <c r="S245" s="39">
        <f t="shared" si="43"/>
        <v>8387.182468749892</v>
      </c>
      <c r="T245" s="39">
        <f t="shared" si="43"/>
        <v>0</v>
      </c>
      <c r="U245" s="40">
        <f t="shared" si="43"/>
        <v>26067529.790004753</v>
      </c>
      <c r="V245" s="40"/>
      <c r="W245" s="20">
        <f t="shared" si="44"/>
        <v>26327784.606656224</v>
      </c>
      <c r="X245" s="20">
        <f t="shared" si="44"/>
        <v>26327784.606656224</v>
      </c>
      <c r="Y245" s="20"/>
      <c r="Z245" s="20">
        <f t="shared" si="45"/>
        <v>9327246.414501747</v>
      </c>
      <c r="AA245" s="20">
        <f t="shared" si="45"/>
        <v>9327246.414501747</v>
      </c>
      <c r="AB245" s="20"/>
      <c r="AC245" s="20">
        <f t="shared" si="46"/>
        <v>21356293.219729748</v>
      </c>
      <c r="AD245" s="20">
        <f t="shared" si="46"/>
        <v>21356293.219729748</v>
      </c>
      <c r="AE245" s="20"/>
    </row>
    <row r="246" spans="1:31" ht="13.5">
      <c r="A246" s="36">
        <f t="shared" si="37"/>
        <v>-620019</v>
      </c>
      <c r="B246" s="37">
        <f t="shared" si="37"/>
        <v>-62</v>
      </c>
      <c r="C246" s="37">
        <f t="shared" si="37"/>
        <v>-19</v>
      </c>
      <c r="D246" s="39">
        <f t="shared" si="38"/>
        <v>1</v>
      </c>
      <c r="E246" s="37">
        <f t="shared" si="38"/>
        <v>21350</v>
      </c>
      <c r="F246" s="37" t="str">
        <f t="shared" si="38"/>
        <v>Santa Cru</v>
      </c>
      <c r="G246" s="37" t="str">
        <f t="shared" si="38"/>
        <v>Departmen</v>
      </c>
      <c r="H246" s="37">
        <f t="shared" si="39"/>
        <v>13025</v>
      </c>
      <c r="I246" s="37"/>
      <c r="J246" s="39">
        <f t="shared" si="40"/>
        <v>13025.283373729264</v>
      </c>
      <c r="K246" s="44">
        <f t="shared" si="41"/>
        <v>11725.35994</v>
      </c>
      <c r="L246" s="39">
        <f t="shared" si="40"/>
        <v>4527.166</v>
      </c>
      <c r="M246" s="39">
        <f t="shared" si="40"/>
        <v>11725.35994</v>
      </c>
      <c r="N246" s="39">
        <f t="shared" si="42"/>
        <v>3108.0198728393843</v>
      </c>
      <c r="O246" s="39">
        <f t="shared" si="42"/>
        <v>3.598320392387891</v>
      </c>
      <c r="P246" s="36">
        <f t="shared" si="42"/>
        <v>-620019</v>
      </c>
      <c r="Q246" s="36">
        <f t="shared" si="42"/>
        <v>1</v>
      </c>
      <c r="R246" s="36"/>
      <c r="S246" s="39">
        <f t="shared" si="43"/>
        <v>13025.283373729264</v>
      </c>
      <c r="T246" s="39">
        <f t="shared" si="43"/>
        <v>0</v>
      </c>
      <c r="U246" s="40">
        <f t="shared" si="43"/>
        <v>40482839.57491498</v>
      </c>
      <c r="V246" s="40"/>
      <c r="W246" s="20">
        <f t="shared" si="44"/>
        <v>40887014.96383657</v>
      </c>
      <c r="X246" s="20">
        <f t="shared" si="44"/>
        <v>40887014.96383657</v>
      </c>
      <c r="Y246" s="20"/>
      <c r="Z246" s="20">
        <f t="shared" si="45"/>
        <v>14485201.44853765</v>
      </c>
      <c r="AA246" s="20">
        <f t="shared" si="45"/>
        <v>14485201.44853765</v>
      </c>
      <c r="AB246" s="20"/>
      <c r="AC246" s="20">
        <f t="shared" si="46"/>
        <v>33166295.360317156</v>
      </c>
      <c r="AD246" s="20">
        <f t="shared" si="46"/>
        <v>33166295.360317156</v>
      </c>
      <c r="AE246" s="20"/>
    </row>
    <row r="247" spans="1:31" ht="13.5">
      <c r="A247" s="36">
        <f t="shared" si="37"/>
        <v>-620018</v>
      </c>
      <c r="B247" s="37">
        <f t="shared" si="37"/>
        <v>-62</v>
      </c>
      <c r="C247" s="37">
        <f t="shared" si="37"/>
        <v>-18</v>
      </c>
      <c r="D247" s="39">
        <f t="shared" si="38"/>
        <v>1</v>
      </c>
      <c r="E247" s="37">
        <f t="shared" si="38"/>
        <v>21349</v>
      </c>
      <c r="F247" s="37" t="str">
        <f t="shared" si="38"/>
        <v>Santa Cru</v>
      </c>
      <c r="G247" s="37" t="str">
        <f t="shared" si="38"/>
        <v>Departmen</v>
      </c>
      <c r="H247" s="37">
        <f t="shared" si="39"/>
        <v>13129</v>
      </c>
      <c r="I247" s="37"/>
      <c r="J247" s="39">
        <f t="shared" si="40"/>
        <v>13129.28563636787</v>
      </c>
      <c r="K247" s="44">
        <f t="shared" si="41"/>
        <v>11792.03949</v>
      </c>
      <c r="L247" s="39">
        <f t="shared" si="40"/>
        <v>4552.911</v>
      </c>
      <c r="M247" s="39">
        <f t="shared" si="40"/>
        <v>11792.03949</v>
      </c>
      <c r="N247" s="39">
        <f t="shared" si="42"/>
        <v>3108.0198728393843</v>
      </c>
      <c r="O247" s="39">
        <f t="shared" si="42"/>
        <v>3.598320392387891</v>
      </c>
      <c r="P247" s="36">
        <f t="shared" si="42"/>
        <v>-620018</v>
      </c>
      <c r="Q247" s="36">
        <f t="shared" si="42"/>
        <v>1</v>
      </c>
      <c r="R247" s="36"/>
      <c r="S247" s="39">
        <f t="shared" si="43"/>
        <v>13129.28563636787</v>
      </c>
      <c r="T247" s="39">
        <f t="shared" si="43"/>
        <v>0</v>
      </c>
      <c r="U247" s="40">
        <f t="shared" si="43"/>
        <v>40806080.67401602</v>
      </c>
      <c r="V247" s="40"/>
      <c r="W247" s="20">
        <f t="shared" si="44"/>
        <v>41213483.25990098</v>
      </c>
      <c r="X247" s="20">
        <f t="shared" si="44"/>
        <v>41213483.25990098</v>
      </c>
      <c r="Y247" s="20"/>
      <c r="Z247" s="20">
        <f t="shared" si="45"/>
        <v>14600860.638606586</v>
      </c>
      <c r="AA247" s="20">
        <f t="shared" si="45"/>
        <v>14600860.638606586</v>
      </c>
      <c r="AB247" s="20"/>
      <c r="AC247" s="20">
        <f t="shared" si="46"/>
        <v>33431116.45186978</v>
      </c>
      <c r="AD247" s="20">
        <f t="shared" si="46"/>
        <v>33431116.45186978</v>
      </c>
      <c r="AE247" s="20"/>
    </row>
    <row r="248" spans="1:31" ht="13.5">
      <c r="A248" s="36">
        <f t="shared" si="37"/>
        <v>-620017</v>
      </c>
      <c r="B248" s="37">
        <f t="shared" si="37"/>
        <v>-62</v>
      </c>
      <c r="C248" s="37">
        <f t="shared" si="37"/>
        <v>-17</v>
      </c>
      <c r="D248" s="39">
        <f t="shared" si="38"/>
        <v>1</v>
      </c>
      <c r="E248" s="37">
        <f t="shared" si="38"/>
        <v>21348</v>
      </c>
      <c r="F248" s="37" t="str">
        <f t="shared" si="38"/>
        <v>Santa Cru</v>
      </c>
      <c r="G248" s="37" t="str">
        <f t="shared" si="38"/>
        <v>Departmen</v>
      </c>
      <c r="H248" s="37">
        <f t="shared" si="39"/>
        <v>10500</v>
      </c>
      <c r="I248" s="37"/>
      <c r="J248" s="39">
        <f t="shared" si="40"/>
        <v>10500.228439474646</v>
      </c>
      <c r="K248" s="44">
        <f t="shared" si="41"/>
        <v>11855.1293</v>
      </c>
      <c r="L248" s="39">
        <f t="shared" si="40"/>
        <v>4577.27</v>
      </c>
      <c r="M248" s="39">
        <f t="shared" si="40"/>
        <v>11855.1293</v>
      </c>
      <c r="N248" s="39">
        <f t="shared" si="42"/>
        <v>3108.0198728393843</v>
      </c>
      <c r="O248" s="39">
        <f t="shared" si="42"/>
        <v>3.598320392387891</v>
      </c>
      <c r="P248" s="36">
        <f t="shared" si="42"/>
        <v>-620017</v>
      </c>
      <c r="Q248" s="36">
        <f t="shared" si="42"/>
        <v>1</v>
      </c>
      <c r="R248" s="36"/>
      <c r="S248" s="39">
        <f t="shared" si="43"/>
        <v>10500.228439474646</v>
      </c>
      <c r="T248" s="39">
        <f t="shared" si="43"/>
        <v>0</v>
      </c>
      <c r="U248" s="40">
        <f t="shared" si="43"/>
        <v>32634918.659240477</v>
      </c>
      <c r="V248" s="40"/>
      <c r="W248" s="20">
        <f t="shared" si="44"/>
        <v>32960741.429580342</v>
      </c>
      <c r="X248" s="20">
        <f t="shared" si="44"/>
        <v>32960741.429580342</v>
      </c>
      <c r="Y248" s="20"/>
      <c r="Z248" s="20">
        <f t="shared" si="45"/>
        <v>11677129.766575456</v>
      </c>
      <c r="AA248" s="20">
        <f t="shared" si="45"/>
        <v>11677129.766575456</v>
      </c>
      <c r="AB248" s="20"/>
      <c r="AC248" s="20">
        <f t="shared" si="46"/>
        <v>26736744.82021728</v>
      </c>
      <c r="AD248" s="20">
        <f t="shared" si="46"/>
        <v>26736744.82021728</v>
      </c>
      <c r="AE248" s="20"/>
    </row>
    <row r="249" spans="1:31" ht="13.5">
      <c r="A249" s="36">
        <f t="shared" si="37"/>
        <v>-620016</v>
      </c>
      <c r="B249" s="37">
        <f t="shared" si="37"/>
        <v>-62</v>
      </c>
      <c r="C249" s="37">
        <f t="shared" si="37"/>
        <v>-16</v>
      </c>
      <c r="D249" s="39">
        <f t="shared" si="38"/>
        <v>1</v>
      </c>
      <c r="E249" s="37">
        <f t="shared" si="38"/>
        <v>21347</v>
      </c>
      <c r="F249" s="37" t="str">
        <f t="shared" si="38"/>
        <v>Santa Cru</v>
      </c>
      <c r="G249" s="37" t="str">
        <f t="shared" si="38"/>
        <v>Departmen</v>
      </c>
      <c r="H249" s="37">
        <f t="shared" si="39"/>
        <v>11391</v>
      </c>
      <c r="I249" s="37"/>
      <c r="J249" s="39">
        <f t="shared" si="40"/>
        <v>11391.247824195782</v>
      </c>
      <c r="K249" s="44">
        <f t="shared" si="41"/>
        <v>11914.619009999999</v>
      </c>
      <c r="L249" s="39">
        <f t="shared" si="40"/>
        <v>4600.239</v>
      </c>
      <c r="M249" s="39">
        <f t="shared" si="40"/>
        <v>11914.619009999999</v>
      </c>
      <c r="N249" s="39">
        <f t="shared" si="42"/>
        <v>3108.0198728393843</v>
      </c>
      <c r="O249" s="39">
        <f t="shared" si="42"/>
        <v>3.598320392387891</v>
      </c>
      <c r="P249" s="36">
        <f t="shared" si="42"/>
        <v>-620016</v>
      </c>
      <c r="Q249" s="36">
        <f t="shared" si="42"/>
        <v>1</v>
      </c>
      <c r="R249" s="36"/>
      <c r="S249" s="39">
        <f t="shared" si="43"/>
        <v>11391.247824195782</v>
      </c>
      <c r="T249" s="39">
        <f t="shared" si="43"/>
        <v>0</v>
      </c>
      <c r="U249" s="40">
        <f t="shared" si="43"/>
        <v>35404224.614038885</v>
      </c>
      <c r="V249" s="40"/>
      <c r="W249" s="20">
        <f t="shared" si="44"/>
        <v>35757695.773747586</v>
      </c>
      <c r="X249" s="20">
        <f t="shared" si="44"/>
        <v>35757695.773747586</v>
      </c>
      <c r="Y249" s="20"/>
      <c r="Z249" s="20">
        <f t="shared" si="45"/>
        <v>12668017.635339143</v>
      </c>
      <c r="AA249" s="20">
        <f t="shared" si="45"/>
        <v>12668017.635339143</v>
      </c>
      <c r="AB249" s="20"/>
      <c r="AC249" s="20">
        <f t="shared" si="46"/>
        <v>29005548.59496143</v>
      </c>
      <c r="AD249" s="20">
        <f t="shared" si="46"/>
        <v>29005548.59496143</v>
      </c>
      <c r="AE249" s="20"/>
    </row>
    <row r="250" spans="1:31" ht="13.5">
      <c r="A250" s="36">
        <f t="shared" si="37"/>
        <v>-620015</v>
      </c>
      <c r="B250" s="37">
        <f t="shared" si="37"/>
        <v>-62</v>
      </c>
      <c r="C250" s="37">
        <f t="shared" si="37"/>
        <v>-15</v>
      </c>
      <c r="D250" s="39">
        <f t="shared" si="38"/>
        <v>1</v>
      </c>
      <c r="E250" s="37">
        <f t="shared" si="38"/>
        <v>21346</v>
      </c>
      <c r="F250" s="37" t="str">
        <f t="shared" si="38"/>
        <v>Santa Cru</v>
      </c>
      <c r="G250" s="37" t="str">
        <f t="shared" si="38"/>
        <v>Departmen</v>
      </c>
      <c r="H250" s="37">
        <f t="shared" si="39"/>
        <v>9315</v>
      </c>
      <c r="I250" s="37"/>
      <c r="J250" s="39">
        <f t="shared" si="40"/>
        <v>9315.202658448223</v>
      </c>
      <c r="K250" s="44">
        <f t="shared" si="41"/>
        <v>11970.46977</v>
      </c>
      <c r="L250" s="39">
        <f t="shared" si="40"/>
        <v>4621.803</v>
      </c>
      <c r="M250" s="39">
        <f t="shared" si="40"/>
        <v>11970.46977</v>
      </c>
      <c r="N250" s="39">
        <f t="shared" si="42"/>
        <v>3108.0198728393843</v>
      </c>
      <c r="O250" s="39">
        <f t="shared" si="42"/>
        <v>3.598320392387891</v>
      </c>
      <c r="P250" s="36">
        <f t="shared" si="42"/>
        <v>-620015</v>
      </c>
      <c r="Q250" s="36">
        <f t="shared" si="42"/>
        <v>1</v>
      </c>
      <c r="R250" s="36"/>
      <c r="S250" s="39">
        <f t="shared" si="43"/>
        <v>9315.202658448223</v>
      </c>
      <c r="T250" s="39">
        <f t="shared" si="43"/>
        <v>0</v>
      </c>
      <c r="U250" s="40">
        <f t="shared" si="43"/>
        <v>28951834.98198334</v>
      </c>
      <c r="V250" s="40"/>
      <c r="W250" s="20">
        <f t="shared" si="44"/>
        <v>29240886.325384848</v>
      </c>
      <c r="X250" s="20">
        <f t="shared" si="44"/>
        <v>29240886.325384848</v>
      </c>
      <c r="Y250" s="20"/>
      <c r="Z250" s="20">
        <f t="shared" si="45"/>
        <v>10359282.264347654</v>
      </c>
      <c r="AA250" s="20">
        <f t="shared" si="45"/>
        <v>10359282.264347654</v>
      </c>
      <c r="AB250" s="20"/>
      <c r="AC250" s="20">
        <f t="shared" si="46"/>
        <v>23719312.190507043</v>
      </c>
      <c r="AD250" s="20">
        <f t="shared" si="46"/>
        <v>23719312.190507043</v>
      </c>
      <c r="AE250" s="20"/>
    </row>
    <row r="251" spans="1:31" ht="13.5">
      <c r="A251" s="36">
        <f t="shared" si="37"/>
        <v>-610020</v>
      </c>
      <c r="B251" s="37">
        <f t="shared" si="37"/>
        <v>-61</v>
      </c>
      <c r="C251" s="37">
        <f t="shared" si="37"/>
        <v>-20</v>
      </c>
      <c r="D251" s="39">
        <f t="shared" si="38"/>
        <v>0.423</v>
      </c>
      <c r="E251" s="37">
        <f t="shared" si="38"/>
        <v>21531</v>
      </c>
      <c r="F251" s="37" t="str">
        <f t="shared" si="38"/>
        <v>Santa Cru</v>
      </c>
      <c r="G251" s="37" t="str">
        <f t="shared" si="38"/>
        <v>Departmen</v>
      </c>
      <c r="H251" s="37">
        <f t="shared" si="39"/>
        <v>5338</v>
      </c>
      <c r="I251" s="37"/>
      <c r="J251" s="39">
        <f t="shared" si="40"/>
        <v>5338.116134277682</v>
      </c>
      <c r="K251" s="44">
        <f t="shared" si="41"/>
        <v>4930.107727229999</v>
      </c>
      <c r="L251" s="39">
        <f t="shared" si="40"/>
        <v>4500.039</v>
      </c>
      <c r="M251" s="39">
        <f t="shared" si="40"/>
        <v>11655.101009999998</v>
      </c>
      <c r="N251" s="39">
        <f t="shared" si="42"/>
        <v>3108.0198728393843</v>
      </c>
      <c r="O251" s="39">
        <f t="shared" si="42"/>
        <v>3.598320392387891</v>
      </c>
      <c r="P251" s="36">
        <f t="shared" si="42"/>
        <v>-610020</v>
      </c>
      <c r="Q251" s="36">
        <f t="shared" si="42"/>
        <v>1</v>
      </c>
      <c r="R251" s="36"/>
      <c r="S251" s="39">
        <f t="shared" si="43"/>
        <v>5338.116134277682</v>
      </c>
      <c r="T251" s="39">
        <f t="shared" si="43"/>
        <v>0</v>
      </c>
      <c r="U251" s="40">
        <f t="shared" si="43"/>
        <v>16590971.028859587</v>
      </c>
      <c r="V251" s="40"/>
      <c r="W251" s="20">
        <f t="shared" si="44"/>
        <v>16756613.119152367</v>
      </c>
      <c r="X251" s="20">
        <f t="shared" si="44"/>
        <v>16756613.119152367</v>
      </c>
      <c r="Y251" s="20"/>
      <c r="Z251" s="20">
        <f t="shared" si="45"/>
        <v>5936430.351807597</v>
      </c>
      <c r="AA251" s="20">
        <f t="shared" si="45"/>
        <v>5936430.351807597</v>
      </c>
      <c r="AB251" s="20"/>
      <c r="AC251" s="20">
        <f t="shared" si="46"/>
        <v>13592451.795268554</v>
      </c>
      <c r="AD251" s="20">
        <f t="shared" si="46"/>
        <v>13592451.795268554</v>
      </c>
      <c r="AE251" s="20"/>
    </row>
    <row r="252" spans="1:31" ht="13.5">
      <c r="A252" s="36">
        <f t="shared" si="37"/>
        <v>-610019</v>
      </c>
      <c r="B252" s="37">
        <f t="shared" si="37"/>
        <v>-61</v>
      </c>
      <c r="C252" s="37">
        <f t="shared" si="37"/>
        <v>-19</v>
      </c>
      <c r="D252" s="39">
        <f t="shared" si="38"/>
        <v>1</v>
      </c>
      <c r="E252" s="37">
        <f t="shared" si="38"/>
        <v>21530</v>
      </c>
      <c r="F252" s="37" t="str">
        <f t="shared" si="38"/>
        <v>Santa Cru</v>
      </c>
      <c r="G252" s="37" t="str">
        <f t="shared" si="38"/>
        <v>Departmen</v>
      </c>
      <c r="H252" s="37">
        <f t="shared" si="39"/>
        <v>13307</v>
      </c>
      <c r="I252" s="37"/>
      <c r="J252" s="39">
        <f t="shared" si="40"/>
        <v>13307.289508960868</v>
      </c>
      <c r="K252" s="44">
        <f t="shared" si="41"/>
        <v>11725.35994</v>
      </c>
      <c r="L252" s="39">
        <f t="shared" si="40"/>
        <v>4527.166</v>
      </c>
      <c r="M252" s="39">
        <f t="shared" si="40"/>
        <v>11725.35994</v>
      </c>
      <c r="N252" s="39">
        <f t="shared" si="42"/>
        <v>3108.0198728393843</v>
      </c>
      <c r="O252" s="39">
        <f t="shared" si="42"/>
        <v>3.598320392387891</v>
      </c>
      <c r="P252" s="36">
        <f t="shared" si="42"/>
        <v>-610019</v>
      </c>
      <c r="Q252" s="36">
        <f t="shared" si="42"/>
        <v>1</v>
      </c>
      <c r="R252" s="36"/>
      <c r="S252" s="39">
        <f t="shared" si="43"/>
        <v>13307.289508960868</v>
      </c>
      <c r="T252" s="39">
        <f t="shared" si="43"/>
        <v>0</v>
      </c>
      <c r="U252" s="40">
        <f t="shared" si="43"/>
        <v>41359320.247477435</v>
      </c>
      <c r="V252" s="40"/>
      <c r="W252" s="20">
        <f t="shared" si="44"/>
        <v>41772246.305088155</v>
      </c>
      <c r="X252" s="20">
        <f t="shared" si="44"/>
        <v>41772246.305088155</v>
      </c>
      <c r="Y252" s="20"/>
      <c r="Z252" s="20">
        <f t="shared" si="45"/>
        <v>14798815.79083996</v>
      </c>
      <c r="AA252" s="20">
        <f t="shared" si="45"/>
        <v>14798815.79083996</v>
      </c>
      <c r="AB252" s="20"/>
      <c r="AC252" s="20">
        <f t="shared" si="46"/>
        <v>33884367.9354887</v>
      </c>
      <c r="AD252" s="20">
        <f t="shared" si="46"/>
        <v>33884367.9354887</v>
      </c>
      <c r="AE252" s="20"/>
    </row>
    <row r="253" spans="1:31" ht="13.5">
      <c r="A253" s="36">
        <f t="shared" si="37"/>
        <v>-610018</v>
      </c>
      <c r="B253" s="37">
        <f t="shared" si="37"/>
        <v>-61</v>
      </c>
      <c r="C253" s="37">
        <f t="shared" si="37"/>
        <v>-18</v>
      </c>
      <c r="D253" s="39">
        <f t="shared" si="38"/>
        <v>1</v>
      </c>
      <c r="E253" s="37">
        <f t="shared" si="38"/>
        <v>21529</v>
      </c>
      <c r="F253" s="37" t="str">
        <f t="shared" si="38"/>
        <v>Santa Cru</v>
      </c>
      <c r="G253" s="37" t="str">
        <f t="shared" si="38"/>
        <v>Departmen</v>
      </c>
      <c r="H253" s="37">
        <f t="shared" si="39"/>
        <v>12721</v>
      </c>
      <c r="I253" s="37"/>
      <c r="J253" s="39">
        <f t="shared" si="40"/>
        <v>12721.276759862569</v>
      </c>
      <c r="K253" s="44">
        <f t="shared" si="41"/>
        <v>11792.03949</v>
      </c>
      <c r="L253" s="39">
        <f t="shared" si="40"/>
        <v>4552.911</v>
      </c>
      <c r="M253" s="39">
        <f t="shared" si="40"/>
        <v>11792.03949</v>
      </c>
      <c r="N253" s="39">
        <f t="shared" si="42"/>
        <v>3108.0198728393843</v>
      </c>
      <c r="O253" s="39">
        <f t="shared" si="42"/>
        <v>3.598320392387891</v>
      </c>
      <c r="P253" s="36">
        <f t="shared" si="42"/>
        <v>-610018</v>
      </c>
      <c r="Q253" s="36">
        <f t="shared" si="42"/>
        <v>1</v>
      </c>
      <c r="R253" s="36"/>
      <c r="S253" s="39">
        <f t="shared" si="43"/>
        <v>12721.276759862569</v>
      </c>
      <c r="T253" s="39">
        <f t="shared" si="43"/>
        <v>0</v>
      </c>
      <c r="U253" s="40">
        <f t="shared" si="43"/>
        <v>39537980.977542676</v>
      </c>
      <c r="V253" s="40"/>
      <c r="W253" s="20">
        <f t="shared" si="44"/>
        <v>39932723.021494426</v>
      </c>
      <c r="X253" s="20">
        <f t="shared" si="44"/>
        <v>39932723.021494426</v>
      </c>
      <c r="Y253" s="20"/>
      <c r="Z253" s="20">
        <f t="shared" si="45"/>
        <v>14147120.739105366</v>
      </c>
      <c r="AA253" s="20">
        <f t="shared" si="45"/>
        <v>14147120.739105366</v>
      </c>
      <c r="AB253" s="20"/>
      <c r="AC253" s="20">
        <f t="shared" si="46"/>
        <v>32392202.93885562</v>
      </c>
      <c r="AD253" s="20">
        <f t="shared" si="46"/>
        <v>32392202.93885562</v>
      </c>
      <c r="AE253" s="20"/>
    </row>
    <row r="254" spans="1:31" ht="13.5">
      <c r="A254" s="36">
        <f t="shared" si="37"/>
        <v>-610017</v>
      </c>
      <c r="B254" s="37">
        <f t="shared" si="37"/>
        <v>-61</v>
      </c>
      <c r="C254" s="37">
        <f t="shared" si="37"/>
        <v>-17</v>
      </c>
      <c r="D254" s="39">
        <f t="shared" si="38"/>
        <v>0.954</v>
      </c>
      <c r="E254" s="37">
        <f t="shared" si="38"/>
        <v>21528</v>
      </c>
      <c r="F254" s="37" t="str">
        <f t="shared" si="38"/>
        <v>Santa Cru</v>
      </c>
      <c r="G254" s="37" t="str">
        <f t="shared" si="38"/>
        <v>Departmen</v>
      </c>
      <c r="H254" s="37">
        <f t="shared" si="39"/>
        <v>7121</v>
      </c>
      <c r="I254" s="37"/>
      <c r="J254" s="39">
        <f t="shared" si="40"/>
        <v>7121.154925476091</v>
      </c>
      <c r="K254" s="44">
        <f t="shared" si="41"/>
        <v>11309.7933522</v>
      </c>
      <c r="L254" s="39">
        <f t="shared" si="40"/>
        <v>4577.27</v>
      </c>
      <c r="M254" s="39">
        <f t="shared" si="40"/>
        <v>11855.1293</v>
      </c>
      <c r="N254" s="39">
        <f t="shared" si="42"/>
        <v>3108.0198728393843</v>
      </c>
      <c r="O254" s="39">
        <f t="shared" si="42"/>
        <v>3.598320392387891</v>
      </c>
      <c r="P254" s="36">
        <f t="shared" si="42"/>
        <v>-610017</v>
      </c>
      <c r="Q254" s="36">
        <f t="shared" si="42"/>
        <v>1</v>
      </c>
      <c r="R254" s="36"/>
      <c r="S254" s="39">
        <f t="shared" si="43"/>
        <v>7121.154925476091</v>
      </c>
      <c r="T254" s="39">
        <f t="shared" si="43"/>
        <v>0</v>
      </c>
      <c r="U254" s="40">
        <f t="shared" si="43"/>
        <v>22132691.025947757</v>
      </c>
      <c r="V254" s="40"/>
      <c r="W254" s="20">
        <f t="shared" si="44"/>
        <v>22353660.925718248</v>
      </c>
      <c r="X254" s="20">
        <f t="shared" si="44"/>
        <v>22353660.925718248</v>
      </c>
      <c r="Y254" s="20"/>
      <c r="Z254" s="20">
        <f t="shared" si="45"/>
        <v>7919318.1969317915</v>
      </c>
      <c r="AA254" s="20">
        <f t="shared" si="45"/>
        <v>7919318.1969317915</v>
      </c>
      <c r="AB254" s="20"/>
      <c r="AC254" s="20">
        <f t="shared" si="46"/>
        <v>18132605.701406404</v>
      </c>
      <c r="AD254" s="20">
        <f t="shared" si="46"/>
        <v>18132605.701406404</v>
      </c>
      <c r="AE254" s="20"/>
    </row>
    <row r="255" spans="1:31" ht="13.5">
      <c r="A255" s="36">
        <f t="shared" si="37"/>
        <v>-610016</v>
      </c>
      <c r="B255" s="37">
        <f t="shared" si="37"/>
        <v>-61</v>
      </c>
      <c r="C255" s="37">
        <f t="shared" si="37"/>
        <v>-16</v>
      </c>
      <c r="D255" s="39">
        <f t="shared" si="38"/>
        <v>0.715</v>
      </c>
      <c r="E255" s="37">
        <f t="shared" si="38"/>
        <v>21527</v>
      </c>
      <c r="F255" s="37" t="str">
        <f t="shared" si="38"/>
        <v>Santa Cru</v>
      </c>
      <c r="G255" s="37" t="str">
        <f t="shared" si="38"/>
        <v>Departmen</v>
      </c>
      <c r="H255" s="37">
        <f t="shared" si="39"/>
        <v>5219</v>
      </c>
      <c r="I255" s="37"/>
      <c r="J255" s="39">
        <f t="shared" si="40"/>
        <v>5219.113545296969</v>
      </c>
      <c r="K255" s="44">
        <f t="shared" si="41"/>
        <v>8518.952592149999</v>
      </c>
      <c r="L255" s="39">
        <f t="shared" si="40"/>
        <v>4600.239</v>
      </c>
      <c r="M255" s="39">
        <f t="shared" si="40"/>
        <v>11914.619009999999</v>
      </c>
      <c r="N255" s="39">
        <f t="shared" si="42"/>
        <v>3108.0198728393843</v>
      </c>
      <c r="O255" s="39">
        <f t="shared" si="42"/>
        <v>3.598320392387891</v>
      </c>
      <c r="P255" s="36">
        <f t="shared" si="42"/>
        <v>-610016</v>
      </c>
      <c r="Q255" s="36">
        <f t="shared" si="42"/>
        <v>1</v>
      </c>
      <c r="R255" s="36"/>
      <c r="S255" s="39">
        <f t="shared" si="43"/>
        <v>5219.113545296969</v>
      </c>
      <c r="T255" s="39">
        <f t="shared" si="43"/>
        <v>0</v>
      </c>
      <c r="U255" s="40">
        <f t="shared" si="43"/>
        <v>16221108.617388194</v>
      </c>
      <c r="V255" s="40"/>
      <c r="W255" s="20">
        <f t="shared" si="44"/>
        <v>16383058.049617123</v>
      </c>
      <c r="X255" s="20">
        <f t="shared" si="44"/>
        <v>16383058.049617123</v>
      </c>
      <c r="Y255" s="20"/>
      <c r="Z255" s="20">
        <f t="shared" si="45"/>
        <v>5804089.547786409</v>
      </c>
      <c r="AA255" s="20">
        <f t="shared" si="45"/>
        <v>5804089.547786409</v>
      </c>
      <c r="AB255" s="20"/>
      <c r="AC255" s="20">
        <f t="shared" si="46"/>
        <v>13289435.35397276</v>
      </c>
      <c r="AD255" s="20">
        <f t="shared" si="46"/>
        <v>13289435.35397276</v>
      </c>
      <c r="AE255" s="20"/>
    </row>
    <row r="256" spans="1:31" ht="13.5">
      <c r="A256" s="36">
        <f t="shared" si="37"/>
        <v>-610015</v>
      </c>
      <c r="B256" s="37">
        <f t="shared" si="37"/>
        <v>-61</v>
      </c>
      <c r="C256" s="37">
        <f t="shared" si="37"/>
        <v>-15</v>
      </c>
      <c r="D256" s="39">
        <f t="shared" si="38"/>
        <v>0.647</v>
      </c>
      <c r="E256" s="37">
        <f t="shared" si="38"/>
        <v>21526</v>
      </c>
      <c r="F256" s="37" t="str">
        <f t="shared" si="38"/>
        <v>Santa Cru</v>
      </c>
      <c r="G256" s="37" t="str">
        <f t="shared" si="38"/>
        <v>Departmen</v>
      </c>
      <c r="H256" s="37">
        <f t="shared" si="39"/>
        <v>4496</v>
      </c>
      <c r="I256" s="37"/>
      <c r="J256" s="39">
        <f t="shared" si="40"/>
        <v>4496.09781560743</v>
      </c>
      <c r="K256" s="44">
        <f t="shared" si="41"/>
        <v>7744.89394119</v>
      </c>
      <c r="L256" s="39">
        <f t="shared" si="40"/>
        <v>4621.803</v>
      </c>
      <c r="M256" s="39">
        <f t="shared" si="40"/>
        <v>11970.46977</v>
      </c>
      <c r="N256" s="39">
        <f t="shared" si="42"/>
        <v>3108.0198728393843</v>
      </c>
      <c r="O256" s="39">
        <f t="shared" si="42"/>
        <v>3.598320392387891</v>
      </c>
      <c r="P256" s="36">
        <f t="shared" si="42"/>
        <v>-610015</v>
      </c>
      <c r="Q256" s="36">
        <f t="shared" si="42"/>
        <v>1</v>
      </c>
      <c r="R256" s="36"/>
      <c r="S256" s="39">
        <f t="shared" si="43"/>
        <v>4496.09781560743</v>
      </c>
      <c r="T256" s="39">
        <f t="shared" si="43"/>
        <v>0</v>
      </c>
      <c r="U256" s="40">
        <f t="shared" si="43"/>
        <v>13973961.361137638</v>
      </c>
      <c r="V256" s="40"/>
      <c r="W256" s="20">
        <f t="shared" si="44"/>
        <v>14113475.568323165</v>
      </c>
      <c r="X256" s="20">
        <f t="shared" si="44"/>
        <v>14113475.568323165</v>
      </c>
      <c r="Y256" s="20"/>
      <c r="Z256" s="20">
        <f t="shared" si="45"/>
        <v>5000035.7552879285</v>
      </c>
      <c r="AA256" s="20">
        <f t="shared" si="45"/>
        <v>5000035.7552879285</v>
      </c>
      <c r="AB256" s="20"/>
      <c r="AC256" s="20">
        <f t="shared" si="46"/>
        <v>11448419.496352086</v>
      </c>
      <c r="AD256" s="20">
        <f t="shared" si="46"/>
        <v>11448419.496352086</v>
      </c>
      <c r="AE256" s="20"/>
    </row>
    <row r="257" spans="1:31" ht="13.5">
      <c r="A257" s="36">
        <f t="shared" si="37"/>
        <v>-610014</v>
      </c>
      <c r="B257" s="37">
        <f t="shared" si="37"/>
        <v>-61</v>
      </c>
      <c r="C257" s="37">
        <f t="shared" si="37"/>
        <v>-14</v>
      </c>
      <c r="D257" s="39">
        <f t="shared" si="38"/>
        <v>0.17</v>
      </c>
      <c r="E257" s="37">
        <f t="shared" si="38"/>
        <v>21525</v>
      </c>
      <c r="F257" s="37" t="str">
        <f t="shared" si="38"/>
        <v>Santa Cru</v>
      </c>
      <c r="G257" s="37" t="str">
        <f aca="true" t="shared" si="47" ref="G257:H271">H66</f>
        <v>Departmen</v>
      </c>
      <c r="H257" s="37">
        <f t="shared" si="39"/>
        <v>1344</v>
      </c>
      <c r="I257" s="37"/>
      <c r="J257" s="39">
        <f t="shared" si="40"/>
        <v>1344.0292402527548</v>
      </c>
      <c r="K257" s="44">
        <f t="shared" si="41"/>
        <v>2043.8541074</v>
      </c>
      <c r="L257" s="39">
        <f t="shared" si="40"/>
        <v>4641.958</v>
      </c>
      <c r="M257" s="39">
        <f aca="true" t="shared" si="48" ref="M257:P271">N66</f>
        <v>12022.671219999998</v>
      </c>
      <c r="N257" s="39">
        <f t="shared" si="42"/>
        <v>3108.0198728393843</v>
      </c>
      <c r="O257" s="39">
        <f t="shared" si="42"/>
        <v>3.598320392387891</v>
      </c>
      <c r="P257" s="36">
        <f t="shared" si="42"/>
        <v>-610014</v>
      </c>
      <c r="Q257" s="36">
        <f aca="true" t="shared" si="49" ref="Q257:Q271">R66</f>
        <v>1</v>
      </c>
      <c r="R257" s="36"/>
      <c r="S257" s="39">
        <f t="shared" si="43"/>
        <v>1344.0292402527548</v>
      </c>
      <c r="T257" s="39">
        <f t="shared" si="43"/>
        <v>0</v>
      </c>
      <c r="U257" s="40">
        <f t="shared" si="43"/>
        <v>4177269.5883827815</v>
      </c>
      <c r="V257" s="40"/>
      <c r="W257" s="20">
        <f t="shared" si="44"/>
        <v>4218974.902986284</v>
      </c>
      <c r="X257" s="20">
        <f t="shared" si="44"/>
        <v>4218974.902986284</v>
      </c>
      <c r="Y257" s="20"/>
      <c r="Z257" s="20">
        <f t="shared" si="45"/>
        <v>1494672.6101216585</v>
      </c>
      <c r="AA257" s="20">
        <f t="shared" si="45"/>
        <v>1494672.6101216585</v>
      </c>
      <c r="AB257" s="20"/>
      <c r="AC257" s="20">
        <f t="shared" si="46"/>
        <v>3422303.3369878125</v>
      </c>
      <c r="AD257" s="20">
        <f t="shared" si="46"/>
        <v>3422303.3369878125</v>
      </c>
      <c r="AE257" s="20"/>
    </row>
    <row r="258" spans="1:31" ht="13.5">
      <c r="A258" s="36">
        <f aca="true" t="shared" si="50" ref="A258:C271">A67</f>
        <v>-600020</v>
      </c>
      <c r="B258" s="37">
        <f t="shared" si="50"/>
        <v>-60</v>
      </c>
      <c r="C258" s="37">
        <f t="shared" si="50"/>
        <v>-20</v>
      </c>
      <c r="D258" s="39">
        <f aca="true" t="shared" si="51" ref="D258:F271">E67</f>
        <v>0.328</v>
      </c>
      <c r="E258" s="37">
        <f t="shared" si="51"/>
        <v>21711</v>
      </c>
      <c r="F258" s="37" t="str">
        <f t="shared" si="51"/>
        <v>Santa Cru</v>
      </c>
      <c r="G258" s="37" t="str">
        <f t="shared" si="47"/>
        <v>Departmen</v>
      </c>
      <c r="H258" s="37">
        <f t="shared" si="47"/>
        <v>4179</v>
      </c>
      <c r="I258" s="37"/>
      <c r="J258" s="39">
        <f aca="true" t="shared" si="52" ref="J258:L271">K67</f>
        <v>4179.09091891091</v>
      </c>
      <c r="K258" s="44">
        <f aca="true" t="shared" si="53" ref="K258:K315">M258*D258</f>
        <v>3822.8731312799996</v>
      </c>
      <c r="L258" s="39">
        <f t="shared" si="52"/>
        <v>4500.039</v>
      </c>
      <c r="M258" s="39">
        <f t="shared" si="48"/>
        <v>11655.101009999998</v>
      </c>
      <c r="N258" s="39">
        <f t="shared" si="48"/>
        <v>3108.0198728393843</v>
      </c>
      <c r="O258" s="39">
        <f t="shared" si="48"/>
        <v>3.598320392387891</v>
      </c>
      <c r="P258" s="36">
        <f t="shared" si="48"/>
        <v>-600020</v>
      </c>
      <c r="Q258" s="36">
        <f t="shared" si="49"/>
        <v>1</v>
      </c>
      <c r="R258" s="36"/>
      <c r="S258" s="39">
        <f aca="true" t="shared" si="54" ref="S258:U271">T67</f>
        <v>4179.09091891091</v>
      </c>
      <c r="T258" s="39">
        <f t="shared" si="54"/>
        <v>0</v>
      </c>
      <c r="U258" s="40">
        <f t="shared" si="54"/>
        <v>12988697.626377711</v>
      </c>
      <c r="V258" s="40"/>
      <c r="W258" s="20">
        <f aca="true" t="shared" si="55" ref="W258:X271">X67</f>
        <v>13118375.088972976</v>
      </c>
      <c r="X258" s="20">
        <f t="shared" si="55"/>
        <v>13118375.088972976</v>
      </c>
      <c r="Y258" s="20"/>
      <c r="Z258" s="20">
        <f aca="true" t="shared" si="56" ref="Z258:AA271">AA67</f>
        <v>4647497.647097032</v>
      </c>
      <c r="AA258" s="20">
        <f t="shared" si="56"/>
        <v>4647497.647097032</v>
      </c>
      <c r="AB258" s="20"/>
      <c r="AC258" s="20">
        <f aca="true" t="shared" si="57" ref="AC258:AD271">AD67</f>
        <v>10641224.438446479</v>
      </c>
      <c r="AD258" s="20">
        <f t="shared" si="57"/>
        <v>10641224.438446479</v>
      </c>
      <c r="AE258" s="20"/>
    </row>
    <row r="259" spans="1:31" ht="13.5">
      <c r="A259" s="36">
        <f t="shared" si="50"/>
        <v>-600019</v>
      </c>
      <c r="B259" s="37">
        <f t="shared" si="50"/>
        <v>-60</v>
      </c>
      <c r="C259" s="37">
        <f t="shared" si="50"/>
        <v>-19</v>
      </c>
      <c r="D259" s="39">
        <f t="shared" si="51"/>
        <v>1</v>
      </c>
      <c r="E259" s="37">
        <f t="shared" si="51"/>
        <v>21710</v>
      </c>
      <c r="F259" s="37" t="str">
        <f t="shared" si="51"/>
        <v>Santa Cru</v>
      </c>
      <c r="G259" s="37" t="str">
        <f t="shared" si="47"/>
        <v>Departmen</v>
      </c>
      <c r="H259" s="37">
        <f t="shared" si="47"/>
        <v>13103</v>
      </c>
      <c r="I259" s="37"/>
      <c r="J259" s="39">
        <f t="shared" si="52"/>
        <v>13103.285070708218</v>
      </c>
      <c r="K259" s="44">
        <f t="shared" si="53"/>
        <v>11725.35994</v>
      </c>
      <c r="L259" s="39">
        <f t="shared" si="52"/>
        <v>4527.166</v>
      </c>
      <c r="M259" s="39">
        <f t="shared" si="48"/>
        <v>11725.35994</v>
      </c>
      <c r="N259" s="39">
        <f t="shared" si="48"/>
        <v>3108.0198728393843</v>
      </c>
      <c r="O259" s="39">
        <f t="shared" si="48"/>
        <v>3.598320392387891</v>
      </c>
      <c r="P259" s="36">
        <f t="shared" si="48"/>
        <v>-600019</v>
      </c>
      <c r="Q259" s="36">
        <f t="shared" si="49"/>
        <v>1</v>
      </c>
      <c r="R259" s="36"/>
      <c r="S259" s="39">
        <f t="shared" si="54"/>
        <v>13103.285070708218</v>
      </c>
      <c r="T259" s="39">
        <f t="shared" si="54"/>
        <v>0</v>
      </c>
      <c r="U259" s="40">
        <f t="shared" si="54"/>
        <v>40725270.39924076</v>
      </c>
      <c r="V259" s="40"/>
      <c r="W259" s="20">
        <f t="shared" si="55"/>
        <v>41131866.18588488</v>
      </c>
      <c r="X259" s="20">
        <f t="shared" si="55"/>
        <v>41131866.18588488</v>
      </c>
      <c r="Y259" s="20"/>
      <c r="Z259" s="20">
        <f t="shared" si="56"/>
        <v>14571945.841089351</v>
      </c>
      <c r="AA259" s="20">
        <f t="shared" si="56"/>
        <v>14571945.841089351</v>
      </c>
      <c r="AB259" s="20"/>
      <c r="AC259" s="20">
        <f t="shared" si="57"/>
        <v>33364911.17898162</v>
      </c>
      <c r="AD259" s="20">
        <f t="shared" si="57"/>
        <v>33364911.17898162</v>
      </c>
      <c r="AE259" s="20"/>
    </row>
    <row r="260" spans="1:31" ht="13.5">
      <c r="A260" s="36">
        <f t="shared" si="50"/>
        <v>-600018</v>
      </c>
      <c r="B260" s="37">
        <f t="shared" si="50"/>
        <v>-60</v>
      </c>
      <c r="C260" s="37">
        <f t="shared" si="50"/>
        <v>-18</v>
      </c>
      <c r="D260" s="39">
        <f t="shared" si="51"/>
        <v>1</v>
      </c>
      <c r="E260" s="37">
        <f t="shared" si="51"/>
        <v>21709</v>
      </c>
      <c r="F260" s="37" t="str">
        <f t="shared" si="51"/>
        <v>Santa Cru</v>
      </c>
      <c r="G260" s="37" t="str">
        <f t="shared" si="47"/>
        <v>Departmen</v>
      </c>
      <c r="H260" s="37">
        <f t="shared" si="47"/>
        <v>7452</v>
      </c>
      <c r="I260" s="37"/>
      <c r="J260" s="39">
        <f t="shared" si="52"/>
        <v>7452.162126758578</v>
      </c>
      <c r="K260" s="44">
        <f t="shared" si="53"/>
        <v>11792.03949</v>
      </c>
      <c r="L260" s="39">
        <f t="shared" si="52"/>
        <v>4552.911</v>
      </c>
      <c r="M260" s="39">
        <f t="shared" si="48"/>
        <v>11792.03949</v>
      </c>
      <c r="N260" s="39">
        <f t="shared" si="48"/>
        <v>3108.0198728393843</v>
      </c>
      <c r="O260" s="39">
        <f t="shared" si="48"/>
        <v>3.598320392387891</v>
      </c>
      <c r="P260" s="36">
        <f t="shared" si="48"/>
        <v>-600018</v>
      </c>
      <c r="Q260" s="36">
        <f t="shared" si="49"/>
        <v>1</v>
      </c>
      <c r="R260" s="36"/>
      <c r="S260" s="39">
        <f t="shared" si="54"/>
        <v>7452.162126758578</v>
      </c>
      <c r="T260" s="39">
        <f t="shared" si="54"/>
        <v>0</v>
      </c>
      <c r="U260" s="40">
        <f t="shared" si="54"/>
        <v>23161467.98558667</v>
      </c>
      <c r="V260" s="40"/>
      <c r="W260" s="20">
        <f t="shared" si="55"/>
        <v>23392709.060307875</v>
      </c>
      <c r="X260" s="20">
        <f t="shared" si="55"/>
        <v>23392709.060307875</v>
      </c>
      <c r="Y260" s="20"/>
      <c r="Z260" s="20">
        <f t="shared" si="56"/>
        <v>8287425.811478122</v>
      </c>
      <c r="AA260" s="20">
        <f t="shared" si="56"/>
        <v>8287425.811478122</v>
      </c>
      <c r="AB260" s="20"/>
      <c r="AC260" s="20">
        <f t="shared" si="57"/>
        <v>18975449.752405632</v>
      </c>
      <c r="AD260" s="20">
        <f t="shared" si="57"/>
        <v>18975449.752405632</v>
      </c>
      <c r="AE260" s="20"/>
    </row>
    <row r="261" spans="1:31" ht="13.5">
      <c r="A261" s="36">
        <f t="shared" si="50"/>
        <v>-600017</v>
      </c>
      <c r="B261" s="37">
        <f t="shared" si="50"/>
        <v>-60</v>
      </c>
      <c r="C261" s="37">
        <f t="shared" si="50"/>
        <v>-17</v>
      </c>
      <c r="D261" s="39">
        <f t="shared" si="51"/>
        <v>0.71</v>
      </c>
      <c r="E261" s="37">
        <f t="shared" si="51"/>
        <v>21708</v>
      </c>
      <c r="F261" s="37" t="str">
        <f t="shared" si="51"/>
        <v>Santa Cru</v>
      </c>
      <c r="G261" s="37" t="str">
        <f t="shared" si="47"/>
        <v>Departmen</v>
      </c>
      <c r="H261" s="37">
        <f t="shared" si="47"/>
        <v>3367</v>
      </c>
      <c r="I261" s="37"/>
      <c r="J261" s="39">
        <f t="shared" si="52"/>
        <v>3367.07325292487</v>
      </c>
      <c r="K261" s="44">
        <f t="shared" si="53"/>
        <v>8417.141803</v>
      </c>
      <c r="L261" s="39">
        <f t="shared" si="52"/>
        <v>4577.27</v>
      </c>
      <c r="M261" s="39">
        <f t="shared" si="48"/>
        <v>11855.1293</v>
      </c>
      <c r="N261" s="39">
        <f t="shared" si="48"/>
        <v>3108.0198728393843</v>
      </c>
      <c r="O261" s="39">
        <f t="shared" si="48"/>
        <v>3.598320392387891</v>
      </c>
      <c r="P261" s="36">
        <f t="shared" si="48"/>
        <v>-600017</v>
      </c>
      <c r="Q261" s="36">
        <f t="shared" si="49"/>
        <v>1</v>
      </c>
      <c r="R261" s="36"/>
      <c r="S261" s="39">
        <f t="shared" si="54"/>
        <v>3367.07325292487</v>
      </c>
      <c r="T261" s="39">
        <f t="shared" si="54"/>
        <v>0</v>
      </c>
      <c r="U261" s="40">
        <f t="shared" si="54"/>
        <v>10464930.583396446</v>
      </c>
      <c r="V261" s="40"/>
      <c r="W261" s="20">
        <f t="shared" si="55"/>
        <v>10569411.08508543</v>
      </c>
      <c r="X261" s="20">
        <f t="shared" si="55"/>
        <v>10569411.08508543</v>
      </c>
      <c r="Y261" s="20"/>
      <c r="Z261" s="20">
        <f t="shared" si="56"/>
        <v>3744466.2784818625</v>
      </c>
      <c r="AA261" s="20">
        <f t="shared" si="56"/>
        <v>3744466.2784818625</v>
      </c>
      <c r="AB261" s="20"/>
      <c r="AC261" s="20">
        <f t="shared" si="57"/>
        <v>8573582.83901634</v>
      </c>
      <c r="AD261" s="20">
        <f t="shared" si="57"/>
        <v>8573582.83901634</v>
      </c>
      <c r="AE261" s="20"/>
    </row>
    <row r="262" spans="1:31" ht="13.5">
      <c r="A262" s="36">
        <f t="shared" si="50"/>
        <v>-590021</v>
      </c>
      <c r="B262" s="37">
        <f t="shared" si="50"/>
        <v>-59</v>
      </c>
      <c r="C262" s="37">
        <f t="shared" si="50"/>
        <v>-21</v>
      </c>
      <c r="D262" s="39">
        <f t="shared" si="51"/>
        <v>0.017</v>
      </c>
      <c r="E262" s="37">
        <f t="shared" si="51"/>
        <v>21892</v>
      </c>
      <c r="F262" s="37" t="str">
        <f t="shared" si="51"/>
        <v>Santa Cru</v>
      </c>
      <c r="G262" s="37" t="str">
        <f t="shared" si="47"/>
        <v>Departmen</v>
      </c>
      <c r="H262" s="37">
        <f t="shared" si="47"/>
        <v>267</v>
      </c>
      <c r="I262" s="37"/>
      <c r="J262" s="39">
        <f t="shared" si="52"/>
        <v>267.00580888949816</v>
      </c>
      <c r="K262" s="44">
        <f t="shared" si="53"/>
        <v>196.88208232</v>
      </c>
      <c r="L262" s="39">
        <f t="shared" si="52"/>
        <v>4471.544</v>
      </c>
      <c r="M262" s="39">
        <f t="shared" si="48"/>
        <v>11581.298959999998</v>
      </c>
      <c r="N262" s="39">
        <f t="shared" si="48"/>
        <v>3108.0198728393843</v>
      </c>
      <c r="O262" s="39">
        <f t="shared" si="48"/>
        <v>3.598320392387891</v>
      </c>
      <c r="P262" s="36">
        <f t="shared" si="48"/>
        <v>-590021</v>
      </c>
      <c r="Q262" s="36">
        <f t="shared" si="49"/>
        <v>1</v>
      </c>
      <c r="R262" s="36"/>
      <c r="S262" s="39">
        <f t="shared" si="54"/>
        <v>267.00580888949816</v>
      </c>
      <c r="T262" s="39">
        <f t="shared" si="54"/>
        <v>0</v>
      </c>
      <c r="U262" s="40">
        <f t="shared" si="54"/>
        <v>829859.3601921151</v>
      </c>
      <c r="V262" s="40"/>
      <c r="W262" s="20">
        <f t="shared" si="55"/>
        <v>838144.5677807573</v>
      </c>
      <c r="X262" s="20">
        <f t="shared" si="55"/>
        <v>838144.5677807573</v>
      </c>
      <c r="Y262" s="20"/>
      <c r="Z262" s="20">
        <f t="shared" si="56"/>
        <v>296932.7283500616</v>
      </c>
      <c r="AA262" s="20">
        <f t="shared" si="56"/>
        <v>296932.7283500616</v>
      </c>
      <c r="AB262" s="20"/>
      <c r="AC262" s="20">
        <f t="shared" si="57"/>
        <v>679877.2254283823</v>
      </c>
      <c r="AD262" s="20">
        <f t="shared" si="57"/>
        <v>679877.2254283823</v>
      </c>
      <c r="AE262" s="20"/>
    </row>
    <row r="263" spans="1:31" ht="13.5">
      <c r="A263" s="36">
        <f t="shared" si="50"/>
        <v>-590020</v>
      </c>
      <c r="B263" s="37">
        <f t="shared" si="50"/>
        <v>-59</v>
      </c>
      <c r="C263" s="37">
        <f t="shared" si="50"/>
        <v>-20</v>
      </c>
      <c r="D263" s="39">
        <f t="shared" si="51"/>
        <v>0.647</v>
      </c>
      <c r="E263" s="37">
        <f t="shared" si="51"/>
        <v>21891</v>
      </c>
      <c r="F263" s="37" t="str">
        <f t="shared" si="51"/>
        <v>Santa Cru</v>
      </c>
      <c r="G263" s="37" t="str">
        <f t="shared" si="47"/>
        <v>Departmen</v>
      </c>
      <c r="H263" s="37">
        <f t="shared" si="47"/>
        <v>9996</v>
      </c>
      <c r="I263" s="37"/>
      <c r="J263" s="39">
        <f t="shared" si="52"/>
        <v>9996.217474379864</v>
      </c>
      <c r="K263" s="44">
        <f t="shared" si="53"/>
        <v>7540.850353469999</v>
      </c>
      <c r="L263" s="39">
        <f t="shared" si="52"/>
        <v>4500.039</v>
      </c>
      <c r="M263" s="39">
        <f t="shared" si="48"/>
        <v>11655.101009999998</v>
      </c>
      <c r="N263" s="39">
        <f t="shared" si="48"/>
        <v>3108.0198728393843</v>
      </c>
      <c r="O263" s="39">
        <f t="shared" si="48"/>
        <v>3.598320392387891</v>
      </c>
      <c r="P263" s="36">
        <f t="shared" si="48"/>
        <v>-590020</v>
      </c>
      <c r="Q263" s="36">
        <f t="shared" si="49"/>
        <v>1</v>
      </c>
      <c r="R263" s="36"/>
      <c r="S263" s="39">
        <f t="shared" si="54"/>
        <v>9996.217474379864</v>
      </c>
      <c r="T263" s="39">
        <f t="shared" si="54"/>
        <v>0</v>
      </c>
      <c r="U263" s="40">
        <f t="shared" si="54"/>
        <v>31068442.563596938</v>
      </c>
      <c r="V263" s="40"/>
      <c r="W263" s="20">
        <f t="shared" si="55"/>
        <v>31378625.840960488</v>
      </c>
      <c r="X263" s="20">
        <f t="shared" si="55"/>
        <v>31378625.840960488</v>
      </c>
      <c r="Y263" s="20"/>
      <c r="Z263" s="20">
        <f t="shared" si="56"/>
        <v>11116627.537779834</v>
      </c>
      <c r="AA263" s="20">
        <f t="shared" si="56"/>
        <v>11116627.537779834</v>
      </c>
      <c r="AB263" s="20"/>
      <c r="AC263" s="20">
        <f t="shared" si="57"/>
        <v>25453381.06884685</v>
      </c>
      <c r="AD263" s="20">
        <f t="shared" si="57"/>
        <v>25453381.06884685</v>
      </c>
      <c r="AE263" s="20"/>
    </row>
    <row r="264" spans="1:31" ht="13.5">
      <c r="A264" s="36">
        <f t="shared" si="50"/>
        <v>-590019</v>
      </c>
      <c r="B264" s="37">
        <f t="shared" si="50"/>
        <v>-59</v>
      </c>
      <c r="C264" s="37">
        <f t="shared" si="50"/>
        <v>-19</v>
      </c>
      <c r="D264" s="39">
        <f t="shared" si="51"/>
        <v>1</v>
      </c>
      <c r="E264" s="37">
        <f t="shared" si="51"/>
        <v>21890</v>
      </c>
      <c r="F264" s="37" t="str">
        <f t="shared" si="51"/>
        <v>Santa Cru</v>
      </c>
      <c r="G264" s="37" t="str">
        <f t="shared" si="47"/>
        <v>Departmen</v>
      </c>
      <c r="H264" s="37">
        <f t="shared" si="47"/>
        <v>12606</v>
      </c>
      <c r="I264" s="37"/>
      <c r="J264" s="39">
        <f t="shared" si="52"/>
        <v>12606.274257906418</v>
      </c>
      <c r="K264" s="44">
        <f t="shared" si="53"/>
        <v>11725.35994</v>
      </c>
      <c r="L264" s="39">
        <f t="shared" si="52"/>
        <v>4527.166</v>
      </c>
      <c r="M264" s="39">
        <f t="shared" si="48"/>
        <v>11725.35994</v>
      </c>
      <c r="N264" s="39">
        <f t="shared" si="48"/>
        <v>3108.0198728393843</v>
      </c>
      <c r="O264" s="39">
        <f t="shared" si="48"/>
        <v>3.598320392387891</v>
      </c>
      <c r="P264" s="36">
        <f t="shared" si="48"/>
        <v>-590019</v>
      </c>
      <c r="Q264" s="36">
        <f t="shared" si="49"/>
        <v>1</v>
      </c>
      <c r="R264" s="36"/>
      <c r="S264" s="39">
        <f t="shared" si="54"/>
        <v>12606.274257906418</v>
      </c>
      <c r="T264" s="39">
        <f t="shared" si="54"/>
        <v>0</v>
      </c>
      <c r="U264" s="40">
        <f t="shared" si="54"/>
        <v>39180550.91603671</v>
      </c>
      <c r="V264" s="40"/>
      <c r="W264" s="20">
        <f t="shared" si="55"/>
        <v>39571724.424884744</v>
      </c>
      <c r="X264" s="20">
        <f t="shared" si="55"/>
        <v>39571724.424884744</v>
      </c>
      <c r="Y264" s="20"/>
      <c r="Z264" s="20">
        <f t="shared" si="56"/>
        <v>14019228.365471447</v>
      </c>
      <c r="AA264" s="20">
        <f t="shared" si="56"/>
        <v>14019228.365471447</v>
      </c>
      <c r="AB264" s="20"/>
      <c r="AC264" s="20">
        <f t="shared" si="57"/>
        <v>32099371.924158003</v>
      </c>
      <c r="AD264" s="20">
        <f t="shared" si="57"/>
        <v>32099371.924158003</v>
      </c>
      <c r="AE264" s="20"/>
    </row>
    <row r="265" spans="1:31" ht="13.5">
      <c r="A265" s="36">
        <f t="shared" si="50"/>
        <v>-590018</v>
      </c>
      <c r="B265" s="37">
        <f t="shared" si="50"/>
        <v>-59</v>
      </c>
      <c r="C265" s="37">
        <f t="shared" si="50"/>
        <v>-18</v>
      </c>
      <c r="D265" s="39">
        <f t="shared" si="51"/>
        <v>0.849</v>
      </c>
      <c r="E265" s="37">
        <f t="shared" si="51"/>
        <v>21889</v>
      </c>
      <c r="F265" s="37" t="str">
        <f t="shared" si="51"/>
        <v>Santa Cru</v>
      </c>
      <c r="G265" s="37" t="str">
        <f t="shared" si="47"/>
        <v>Departmen</v>
      </c>
      <c r="H265" s="37">
        <f t="shared" si="47"/>
        <v>1956</v>
      </c>
      <c r="I265" s="37"/>
      <c r="J265" s="39">
        <f t="shared" si="52"/>
        <v>1956.0425550107057</v>
      </c>
      <c r="K265" s="44">
        <f t="shared" si="53"/>
        <v>10011.44152701</v>
      </c>
      <c r="L265" s="39">
        <f t="shared" si="52"/>
        <v>4552.911</v>
      </c>
      <c r="M265" s="39">
        <f t="shared" si="48"/>
        <v>11792.03949</v>
      </c>
      <c r="N265" s="39">
        <f t="shared" si="48"/>
        <v>3108.0198728393843</v>
      </c>
      <c r="O265" s="39">
        <f t="shared" si="48"/>
        <v>3.598320392387891</v>
      </c>
      <c r="P265" s="36">
        <f t="shared" si="48"/>
        <v>-590018</v>
      </c>
      <c r="Q265" s="36">
        <f t="shared" si="49"/>
        <v>1</v>
      </c>
      <c r="R265" s="36"/>
      <c r="S265" s="39">
        <f t="shared" si="54"/>
        <v>1956.0425550107057</v>
      </c>
      <c r="T265" s="39">
        <f t="shared" si="54"/>
        <v>0</v>
      </c>
      <c r="U265" s="40">
        <f t="shared" si="54"/>
        <v>6079419.133092797</v>
      </c>
      <c r="V265" s="40"/>
      <c r="W265" s="20">
        <f t="shared" si="55"/>
        <v>6140115.26059611</v>
      </c>
      <c r="X265" s="20">
        <f t="shared" si="55"/>
        <v>6140115.26059611</v>
      </c>
      <c r="Y265" s="20"/>
      <c r="Z265" s="20">
        <f t="shared" si="56"/>
        <v>2175282.459373485</v>
      </c>
      <c r="AA265" s="20">
        <f t="shared" si="56"/>
        <v>2175282.459373485</v>
      </c>
      <c r="AB265" s="20"/>
      <c r="AC265" s="20">
        <f t="shared" si="57"/>
        <v>4980673.606509048</v>
      </c>
      <c r="AD265" s="20">
        <f t="shared" si="57"/>
        <v>4980673.606509048</v>
      </c>
      <c r="AE265" s="20"/>
    </row>
    <row r="266" spans="1:31" ht="13.5">
      <c r="A266" s="36">
        <f t="shared" si="50"/>
        <v>-590017</v>
      </c>
      <c r="B266" s="37">
        <f t="shared" si="50"/>
        <v>-59</v>
      </c>
      <c r="C266" s="37">
        <f t="shared" si="50"/>
        <v>-17</v>
      </c>
      <c r="D266" s="39">
        <f t="shared" si="51"/>
        <v>0.399</v>
      </c>
      <c r="E266" s="37">
        <f t="shared" si="51"/>
        <v>21888</v>
      </c>
      <c r="F266" s="37" t="str">
        <f t="shared" si="51"/>
        <v>Santa Cru</v>
      </c>
      <c r="G266" s="37" t="str">
        <f t="shared" si="47"/>
        <v>Departmen</v>
      </c>
      <c r="H266" s="37">
        <f t="shared" si="47"/>
        <v>933</v>
      </c>
      <c r="I266" s="37"/>
      <c r="J266" s="39">
        <f t="shared" si="52"/>
        <v>933.0202984790329</v>
      </c>
      <c r="K266" s="44">
        <f t="shared" si="53"/>
        <v>4730.1965907</v>
      </c>
      <c r="L266" s="39">
        <f t="shared" si="52"/>
        <v>4577.27</v>
      </c>
      <c r="M266" s="39">
        <f t="shared" si="48"/>
        <v>11855.1293</v>
      </c>
      <c r="N266" s="39">
        <f t="shared" si="48"/>
        <v>3108.0198728393843</v>
      </c>
      <c r="O266" s="39">
        <f t="shared" si="48"/>
        <v>3.598320392387891</v>
      </c>
      <c r="P266" s="36">
        <f t="shared" si="48"/>
        <v>-590017</v>
      </c>
      <c r="Q266" s="36">
        <f t="shared" si="49"/>
        <v>1</v>
      </c>
      <c r="R266" s="36"/>
      <c r="S266" s="39">
        <f t="shared" si="54"/>
        <v>933.0202984790329</v>
      </c>
      <c r="T266" s="39">
        <f t="shared" si="54"/>
        <v>0</v>
      </c>
      <c r="U266" s="40">
        <f t="shared" si="54"/>
        <v>2899845.6294353683</v>
      </c>
      <c r="V266" s="40"/>
      <c r="W266" s="20">
        <f t="shared" si="55"/>
        <v>2928797.3098855675</v>
      </c>
      <c r="X266" s="20">
        <f t="shared" si="55"/>
        <v>2928797.3098855675</v>
      </c>
      <c r="Y266" s="20"/>
      <c r="Z266" s="20">
        <f t="shared" si="56"/>
        <v>1037596.3878299904</v>
      </c>
      <c r="AA266" s="20">
        <f t="shared" si="56"/>
        <v>1037596.3878299904</v>
      </c>
      <c r="AB266" s="20"/>
      <c r="AC266" s="20">
        <f t="shared" si="57"/>
        <v>2375750.754025021</v>
      </c>
      <c r="AD266" s="20">
        <f t="shared" si="57"/>
        <v>2375750.754025021</v>
      </c>
      <c r="AE266" s="20"/>
    </row>
    <row r="267" spans="1:31" ht="13.5">
      <c r="A267" s="36">
        <f t="shared" si="50"/>
        <v>-580021</v>
      </c>
      <c r="B267" s="37">
        <f t="shared" si="50"/>
        <v>-58</v>
      </c>
      <c r="C267" s="37">
        <f t="shared" si="50"/>
        <v>-21</v>
      </c>
      <c r="D267" s="39">
        <f t="shared" si="51"/>
        <v>0.006</v>
      </c>
      <c r="E267" s="37">
        <f t="shared" si="51"/>
        <v>22072</v>
      </c>
      <c r="F267" s="37" t="str">
        <f t="shared" si="51"/>
        <v>Santa Cru</v>
      </c>
      <c r="G267" s="37" t="str">
        <f t="shared" si="47"/>
        <v>Departmen</v>
      </c>
      <c r="H267" s="37">
        <f t="shared" si="47"/>
        <v>57</v>
      </c>
      <c r="I267" s="37"/>
      <c r="J267" s="39">
        <f t="shared" si="52"/>
        <v>57.00124010000523</v>
      </c>
      <c r="K267" s="44">
        <f t="shared" si="53"/>
        <v>69.48779375999999</v>
      </c>
      <c r="L267" s="39">
        <f t="shared" si="52"/>
        <v>4471.544</v>
      </c>
      <c r="M267" s="39">
        <f t="shared" si="48"/>
        <v>11581.298959999998</v>
      </c>
      <c r="N267" s="39">
        <f t="shared" si="48"/>
        <v>3108.0198728393843</v>
      </c>
      <c r="O267" s="39">
        <f t="shared" si="48"/>
        <v>3.598320392387891</v>
      </c>
      <c r="P267" s="36">
        <f t="shared" si="48"/>
        <v>-580021</v>
      </c>
      <c r="Q267" s="36">
        <f t="shared" si="49"/>
        <v>1</v>
      </c>
      <c r="R267" s="36"/>
      <c r="S267" s="39">
        <f t="shared" si="54"/>
        <v>57.00124010000523</v>
      </c>
      <c r="T267" s="39">
        <f t="shared" si="54"/>
        <v>0</v>
      </c>
      <c r="U267" s="40">
        <f t="shared" si="54"/>
        <v>177160.98700730546</v>
      </c>
      <c r="V267" s="40"/>
      <c r="W267" s="20">
        <f t="shared" si="55"/>
        <v>178929.73918915045</v>
      </c>
      <c r="X267" s="20">
        <f t="shared" si="55"/>
        <v>178929.73918915045</v>
      </c>
      <c r="Y267" s="20"/>
      <c r="Z267" s="20">
        <f t="shared" si="56"/>
        <v>63390.13301855248</v>
      </c>
      <c r="AA267" s="20">
        <f t="shared" si="56"/>
        <v>63390.13301855248</v>
      </c>
      <c r="AB267" s="20"/>
      <c r="AC267" s="20">
        <f t="shared" si="57"/>
        <v>145142.32902403668</v>
      </c>
      <c r="AD267" s="20">
        <f t="shared" si="57"/>
        <v>145142.32902403668</v>
      </c>
      <c r="AE267" s="20"/>
    </row>
    <row r="268" spans="1:31" ht="13.5">
      <c r="A268" s="36">
        <f t="shared" si="50"/>
        <v>-580020</v>
      </c>
      <c r="B268" s="37">
        <f t="shared" si="50"/>
        <v>-58</v>
      </c>
      <c r="C268" s="37">
        <f t="shared" si="50"/>
        <v>-20</v>
      </c>
      <c r="D268" s="39">
        <f t="shared" si="51"/>
        <v>0.077</v>
      </c>
      <c r="E268" s="37">
        <f t="shared" si="51"/>
        <v>22071</v>
      </c>
      <c r="F268" s="37" t="str">
        <f t="shared" si="51"/>
        <v>Santa Cru</v>
      </c>
      <c r="G268" s="37" t="str">
        <f t="shared" si="47"/>
        <v>Departmen</v>
      </c>
      <c r="H268" s="37">
        <f t="shared" si="47"/>
        <v>1071</v>
      </c>
      <c r="I268" s="37"/>
      <c r="J268" s="39">
        <f t="shared" si="52"/>
        <v>1071.023300826414</v>
      </c>
      <c r="K268" s="44">
        <f t="shared" si="53"/>
        <v>897.4427777699999</v>
      </c>
      <c r="L268" s="39">
        <f t="shared" si="52"/>
        <v>4500.039</v>
      </c>
      <c r="M268" s="39">
        <f t="shared" si="48"/>
        <v>11655.101009999998</v>
      </c>
      <c r="N268" s="39">
        <f t="shared" si="48"/>
        <v>3108.0198728393843</v>
      </c>
      <c r="O268" s="39">
        <f t="shared" si="48"/>
        <v>3.598320392387891</v>
      </c>
      <c r="P268" s="36">
        <f t="shared" si="48"/>
        <v>-580020</v>
      </c>
      <c r="Q268" s="36">
        <f t="shared" si="49"/>
        <v>1</v>
      </c>
      <c r="R268" s="36"/>
      <c r="S268" s="39">
        <f t="shared" si="54"/>
        <v>1071.023300826414</v>
      </c>
      <c r="T268" s="39">
        <f t="shared" si="54"/>
        <v>0</v>
      </c>
      <c r="U268" s="40">
        <f t="shared" si="54"/>
        <v>3328761.703242529</v>
      </c>
      <c r="V268" s="40"/>
      <c r="W268" s="20">
        <f t="shared" si="55"/>
        <v>3361995.6258171955</v>
      </c>
      <c r="X268" s="20">
        <f t="shared" si="55"/>
        <v>3361995.6258171955</v>
      </c>
      <c r="Y268" s="20"/>
      <c r="Z268" s="20">
        <f t="shared" si="56"/>
        <v>1191067.2361906967</v>
      </c>
      <c r="AA268" s="20">
        <f t="shared" si="56"/>
        <v>1191067.2361906967</v>
      </c>
      <c r="AB268" s="20"/>
      <c r="AC268" s="20">
        <f t="shared" si="57"/>
        <v>2727147.9716621633</v>
      </c>
      <c r="AD268" s="20">
        <f t="shared" si="57"/>
        <v>2727147.9716621633</v>
      </c>
      <c r="AE268" s="20"/>
    </row>
    <row r="269" spans="1:31" ht="13.5">
      <c r="A269" s="36">
        <f t="shared" si="50"/>
        <v>-580019</v>
      </c>
      <c r="B269" s="37">
        <f t="shared" si="50"/>
        <v>-58</v>
      </c>
      <c r="C269" s="37">
        <f t="shared" si="50"/>
        <v>-19</v>
      </c>
      <c r="D269" s="39">
        <f t="shared" si="51"/>
        <v>0.355</v>
      </c>
      <c r="E269" s="37">
        <f t="shared" si="51"/>
        <v>22070</v>
      </c>
      <c r="F269" s="37" t="str">
        <f t="shared" si="51"/>
        <v>Santa Cru</v>
      </c>
      <c r="G269" s="37" t="str">
        <f t="shared" si="47"/>
        <v>Departmen</v>
      </c>
      <c r="H269" s="37">
        <f t="shared" si="47"/>
        <v>4309</v>
      </c>
      <c r="I269" s="37"/>
      <c r="J269" s="39">
        <f t="shared" si="52"/>
        <v>4309.093747209167</v>
      </c>
      <c r="K269" s="44">
        <f t="shared" si="53"/>
        <v>4162.5027787</v>
      </c>
      <c r="L269" s="39">
        <f t="shared" si="52"/>
        <v>4527.166</v>
      </c>
      <c r="M269" s="39">
        <f t="shared" si="48"/>
        <v>11725.35994</v>
      </c>
      <c r="N269" s="39">
        <f t="shared" si="48"/>
        <v>3108.0198728393843</v>
      </c>
      <c r="O269" s="39">
        <f t="shared" si="48"/>
        <v>3.598320392387891</v>
      </c>
      <c r="P269" s="36">
        <f t="shared" si="48"/>
        <v>-580019</v>
      </c>
      <c r="Q269" s="36">
        <f t="shared" si="49"/>
        <v>1</v>
      </c>
      <c r="R269" s="36"/>
      <c r="S269" s="39">
        <f t="shared" si="54"/>
        <v>4309.093747209167</v>
      </c>
      <c r="T269" s="39">
        <f t="shared" si="54"/>
        <v>0</v>
      </c>
      <c r="U269" s="40">
        <f t="shared" si="54"/>
        <v>13392749.000254022</v>
      </c>
      <c r="V269" s="40"/>
      <c r="W269" s="20">
        <f t="shared" si="55"/>
        <v>13526460.459053496</v>
      </c>
      <c r="X269" s="20">
        <f t="shared" si="55"/>
        <v>13526460.459053496</v>
      </c>
      <c r="Y269" s="20"/>
      <c r="Z269" s="20">
        <f t="shared" si="56"/>
        <v>4792071.634683204</v>
      </c>
      <c r="AA269" s="20">
        <f t="shared" si="56"/>
        <v>4792071.634683204</v>
      </c>
      <c r="AB269" s="20"/>
      <c r="AC269" s="20">
        <f t="shared" si="57"/>
        <v>10972250.802887265</v>
      </c>
      <c r="AD269" s="20">
        <f t="shared" si="57"/>
        <v>10972250.802887265</v>
      </c>
      <c r="AE269" s="20"/>
    </row>
    <row r="270" spans="1:31" ht="13.5">
      <c r="A270" s="36">
        <f t="shared" si="50"/>
        <v>-580018</v>
      </c>
      <c r="B270" s="37">
        <f t="shared" si="50"/>
        <v>-58</v>
      </c>
      <c r="C270" s="37">
        <f t="shared" si="50"/>
        <v>-18</v>
      </c>
      <c r="D270" s="39">
        <f t="shared" si="51"/>
        <v>0.137</v>
      </c>
      <c r="E270" s="37">
        <f t="shared" si="51"/>
        <v>22069</v>
      </c>
      <c r="F270" s="37" t="str">
        <f t="shared" si="51"/>
        <v>Santa Cru</v>
      </c>
      <c r="G270" s="37" t="str">
        <f t="shared" si="47"/>
        <v>Departmen</v>
      </c>
      <c r="H270" s="37">
        <f t="shared" si="47"/>
        <v>317</v>
      </c>
      <c r="I270" s="37"/>
      <c r="J270" s="39">
        <f t="shared" si="52"/>
        <v>317.0068966965203</v>
      </c>
      <c r="K270" s="44">
        <f t="shared" si="53"/>
        <v>1615.50941013</v>
      </c>
      <c r="L270" s="39">
        <f t="shared" si="52"/>
        <v>4552.911</v>
      </c>
      <c r="M270" s="39">
        <f t="shared" si="48"/>
        <v>11792.03949</v>
      </c>
      <c r="N270" s="39">
        <f t="shared" si="48"/>
        <v>3108.0198728393843</v>
      </c>
      <c r="O270" s="39">
        <f t="shared" si="48"/>
        <v>3.598320392387891</v>
      </c>
      <c r="P270" s="36">
        <f t="shared" si="48"/>
        <v>-580018</v>
      </c>
      <c r="Q270" s="36">
        <f t="shared" si="49"/>
        <v>1</v>
      </c>
      <c r="R270" s="36"/>
      <c r="S270" s="39">
        <f t="shared" si="54"/>
        <v>317.0068966965203</v>
      </c>
      <c r="T270" s="39">
        <f t="shared" si="54"/>
        <v>0</v>
      </c>
      <c r="U270" s="40">
        <f t="shared" si="54"/>
        <v>985263.7347599269</v>
      </c>
      <c r="V270" s="40"/>
      <c r="W270" s="20">
        <f t="shared" si="55"/>
        <v>995100.4793501876</v>
      </c>
      <c r="X270" s="20">
        <f t="shared" si="55"/>
        <v>995100.4793501876</v>
      </c>
      <c r="Y270" s="20"/>
      <c r="Z270" s="20">
        <f t="shared" si="56"/>
        <v>352538.1081908971</v>
      </c>
      <c r="AA270" s="20">
        <f t="shared" si="56"/>
        <v>352538.1081908971</v>
      </c>
      <c r="AB270" s="20"/>
      <c r="AC270" s="20">
        <f t="shared" si="57"/>
        <v>807195.0579056075</v>
      </c>
      <c r="AD270" s="20">
        <f t="shared" si="57"/>
        <v>807195.0579056075</v>
      </c>
      <c r="AE270" s="20"/>
    </row>
    <row r="271" spans="1:31" ht="13.5">
      <c r="A271" s="36">
        <f t="shared" si="50"/>
        <v>-700019</v>
      </c>
      <c r="B271" s="37">
        <f t="shared" si="50"/>
        <v>-70</v>
      </c>
      <c r="C271" s="37">
        <f t="shared" si="50"/>
        <v>-19</v>
      </c>
      <c r="D271" s="39">
        <f t="shared" si="51"/>
        <v>0.051</v>
      </c>
      <c r="E271" s="37">
        <f t="shared" si="51"/>
        <v>19910</v>
      </c>
      <c r="F271" s="37" t="str">
        <f t="shared" si="51"/>
        <v>Oruro</v>
      </c>
      <c r="G271" s="37" t="str">
        <f t="shared" si="47"/>
        <v>Departmen</v>
      </c>
      <c r="H271" s="37">
        <f t="shared" si="47"/>
        <v>639</v>
      </c>
      <c r="I271" s="37"/>
      <c r="J271" s="39">
        <f t="shared" si="52"/>
        <v>639.0139021737427</v>
      </c>
      <c r="K271" s="44">
        <f t="shared" si="53"/>
        <v>597.99335694</v>
      </c>
      <c r="L271" s="39">
        <f t="shared" si="52"/>
        <v>4527.166</v>
      </c>
      <c r="M271" s="39">
        <f t="shared" si="48"/>
        <v>11725.35994</v>
      </c>
      <c r="N271" s="39">
        <f t="shared" si="48"/>
        <v>2298.9652534765387</v>
      </c>
      <c r="O271" s="39">
        <f t="shared" si="48"/>
        <v>6.865317280763001</v>
      </c>
      <c r="P271" s="36">
        <f t="shared" si="48"/>
        <v>-700019</v>
      </c>
      <c r="Q271" s="36">
        <f t="shared" si="49"/>
        <v>2</v>
      </c>
      <c r="R271" s="39">
        <f>S80</f>
        <v>3702.9225460854186</v>
      </c>
      <c r="S271" s="39">
        <f t="shared" si="54"/>
        <v>516.9246875051634</v>
      </c>
      <c r="T271" s="39">
        <f t="shared" si="54"/>
        <v>639.0139021737427</v>
      </c>
      <c r="U271" s="40">
        <f t="shared" si="54"/>
        <v>1188391.8952385886</v>
      </c>
      <c r="V271" s="40"/>
      <c r="W271" s="20">
        <f t="shared" si="55"/>
        <v>1200256.6448829528</v>
      </c>
      <c r="X271" s="20">
        <f t="shared" si="55"/>
        <v>1457288.1764197943</v>
      </c>
      <c r="Y271" s="20"/>
      <c r="Z271" s="20">
        <f t="shared" si="56"/>
        <v>425219.5790387947</v>
      </c>
      <c r="AA271" s="20">
        <f t="shared" si="56"/>
        <v>516279.13709727203</v>
      </c>
      <c r="AB271" s="20"/>
      <c r="AC271" s="20">
        <f t="shared" si="57"/>
        <v>973611.461428046</v>
      </c>
      <c r="AD271" s="20">
        <f t="shared" si="57"/>
        <v>1182107.574421511</v>
      </c>
      <c r="AE271" s="20"/>
    </row>
    <row r="272" spans="1:31" ht="13.5">
      <c r="A272" s="36">
        <f>A82</f>
        <v>-690020</v>
      </c>
      <c r="B272" s="37">
        <f>B82</f>
        <v>-69</v>
      </c>
      <c r="C272" s="37">
        <f>C82</f>
        <v>-20</v>
      </c>
      <c r="D272" s="39">
        <f>E82</f>
        <v>0.631</v>
      </c>
      <c r="E272" s="37">
        <f>F82</f>
        <v>20091</v>
      </c>
      <c r="F272" s="37" t="str">
        <f>G82</f>
        <v>Oruro</v>
      </c>
      <c r="G272" s="37" t="str">
        <f>H82</f>
        <v>Departmen</v>
      </c>
      <c r="H272" s="37">
        <f>I82</f>
        <v>4002</v>
      </c>
      <c r="I272" s="37"/>
      <c r="J272" s="39">
        <f aca="true" t="shared" si="58" ref="J272:U272">K82</f>
        <v>4002.087068074051</v>
      </c>
      <c r="K272" s="44">
        <f t="shared" si="53"/>
        <v>7354.368737309999</v>
      </c>
      <c r="L272" s="39">
        <f t="shared" si="58"/>
        <v>4500.039</v>
      </c>
      <c r="M272" s="39">
        <f t="shared" si="58"/>
        <v>11655.101009999998</v>
      </c>
      <c r="N272" s="39">
        <f t="shared" si="58"/>
        <v>2298.9652534765387</v>
      </c>
      <c r="O272" s="39">
        <f t="shared" si="58"/>
        <v>6.865317280763001</v>
      </c>
      <c r="P272" s="36">
        <f t="shared" si="58"/>
        <v>-690020</v>
      </c>
      <c r="Q272" s="36">
        <f t="shared" si="58"/>
        <v>2</v>
      </c>
      <c r="R272" s="39">
        <f t="shared" si="58"/>
        <v>34006.7857085213</v>
      </c>
      <c r="S272" s="39">
        <f t="shared" si="58"/>
        <v>2824.7920519894483</v>
      </c>
      <c r="T272" s="39">
        <f t="shared" si="58"/>
        <v>4002.087068074051</v>
      </c>
      <c r="U272" s="40">
        <f t="shared" si="58"/>
        <v>6494098.775820434</v>
      </c>
      <c r="V272" s="40"/>
      <c r="W272" s="20">
        <f>X82</f>
        <v>6558935.010777601</v>
      </c>
      <c r="X272" s="20">
        <f>Y82</f>
        <v>8143148.938700825</v>
      </c>
      <c r="Y272" s="20"/>
      <c r="Z272" s="20">
        <f>AA82</f>
        <v>2323659.3574515404</v>
      </c>
      <c r="AA272" s="20">
        <f>AB82</f>
        <v>2884904.973054528</v>
      </c>
      <c r="AB272" s="20"/>
      <c r="AC272" s="20">
        <f>AD82</f>
        <v>5320407.371606342</v>
      </c>
      <c r="AD272" s="20">
        <f>AE82</f>
        <v>6605473.231608649</v>
      </c>
      <c r="AE272" s="20"/>
    </row>
    <row r="273" spans="1:31" ht="13.5">
      <c r="A273" s="36">
        <f>A84</f>
        <v>-690018</v>
      </c>
      <c r="B273" s="37">
        <f>B84</f>
        <v>-69</v>
      </c>
      <c r="C273" s="37">
        <f>C84</f>
        <v>-18</v>
      </c>
      <c r="D273" s="39">
        <f>E84</f>
        <v>1</v>
      </c>
      <c r="E273" s="37">
        <f>F84</f>
        <v>20089</v>
      </c>
      <c r="F273" s="37" t="str">
        <f>G84</f>
        <v>Oruro</v>
      </c>
      <c r="G273" s="37" t="str">
        <f>H84</f>
        <v>Departmen</v>
      </c>
      <c r="H273" s="37">
        <f>I84</f>
        <v>61295</v>
      </c>
      <c r="I273" s="37"/>
      <c r="J273" s="39">
        <f aca="true" t="shared" si="59" ref="J273:U273">K84</f>
        <v>61296.333542628425</v>
      </c>
      <c r="K273" s="44">
        <f t="shared" si="53"/>
        <v>11792.03949</v>
      </c>
      <c r="L273" s="39">
        <f t="shared" si="59"/>
        <v>4552.911</v>
      </c>
      <c r="M273" s="39">
        <f t="shared" si="59"/>
        <v>11792.03949</v>
      </c>
      <c r="N273" s="39">
        <f t="shared" si="59"/>
        <v>2298.9652534765387</v>
      </c>
      <c r="O273" s="39">
        <f t="shared" si="59"/>
        <v>6.865317280763001</v>
      </c>
      <c r="P273" s="36">
        <f t="shared" si="59"/>
        <v>-690018</v>
      </c>
      <c r="Q273" s="36">
        <f t="shared" si="59"/>
        <v>2</v>
      </c>
      <c r="R273" s="39">
        <f t="shared" si="59"/>
        <v>19186.593919214403</v>
      </c>
      <c r="S273" s="39">
        <f t="shared" si="59"/>
        <v>7666.426844059144</v>
      </c>
      <c r="T273" s="39">
        <f t="shared" si="59"/>
        <v>61296.33354262842</v>
      </c>
      <c r="U273" s="40">
        <f t="shared" si="59"/>
        <v>17624848.93281177</v>
      </c>
      <c r="V273" s="40"/>
      <c r="W273" s="20">
        <f>X84</f>
        <v>17800813.125217818</v>
      </c>
      <c r="X273" s="20">
        <f>Y84</f>
        <v>130706585.28806192</v>
      </c>
      <c r="Y273" s="20"/>
      <c r="Z273" s="20">
        <f>AA84</f>
        <v>6306363.139852906</v>
      </c>
      <c r="AA273" s="20">
        <f>AB84</f>
        <v>46305929.161681905</v>
      </c>
      <c r="AB273" s="20"/>
      <c r="AC273" s="20">
        <f>AD84</f>
        <v>14439474.88675721</v>
      </c>
      <c r="AD273" s="20">
        <f>AE84</f>
        <v>106025182.25007574</v>
      </c>
      <c r="AE273" s="20"/>
    </row>
    <row r="274" spans="1:31" ht="13.5">
      <c r="A274" s="36">
        <f>A86</f>
        <v>-690013</v>
      </c>
      <c r="B274" s="37">
        <f>B86</f>
        <v>-69</v>
      </c>
      <c r="C274" s="37">
        <f>C86</f>
        <v>-13</v>
      </c>
      <c r="D274" s="39">
        <f>E86</f>
        <v>0.827</v>
      </c>
      <c r="E274" s="37">
        <f>F86</f>
        <v>20084</v>
      </c>
      <c r="F274" s="37" t="str">
        <f>G86</f>
        <v>La Paz</v>
      </c>
      <c r="G274" s="37" t="str">
        <f>H86</f>
        <v>Departmen</v>
      </c>
      <c r="H274" s="37">
        <f>I86</f>
        <v>2281</v>
      </c>
      <c r="I274" s="37"/>
      <c r="J274" s="39">
        <f aca="true" t="shared" si="60" ref="J274:U274">K86</f>
        <v>2281.0496257563495</v>
      </c>
      <c r="K274" s="44">
        <f t="shared" si="53"/>
        <v>9982.89957679</v>
      </c>
      <c r="L274" s="39">
        <f t="shared" si="60"/>
        <v>4660.703</v>
      </c>
      <c r="M274" s="39">
        <f t="shared" si="60"/>
        <v>12071.22077</v>
      </c>
      <c r="N274" s="39">
        <f t="shared" si="60"/>
        <v>2084.4652821075233</v>
      </c>
      <c r="O274" s="39">
        <f t="shared" si="60"/>
        <v>14.917583127243462</v>
      </c>
      <c r="P274" s="36">
        <f t="shared" si="60"/>
        <v>-690013</v>
      </c>
      <c r="Q274" s="36">
        <f t="shared" si="60"/>
        <v>2</v>
      </c>
      <c r="R274" s="39">
        <f t="shared" si="60"/>
        <v>111465.45891666158</v>
      </c>
      <c r="S274" s="39">
        <f t="shared" si="60"/>
        <v>2245.7143585940144</v>
      </c>
      <c r="T274" s="39">
        <f t="shared" si="60"/>
        <v>2281.0496257563495</v>
      </c>
      <c r="U274" s="40">
        <f t="shared" si="60"/>
        <v>4681113.614019588</v>
      </c>
      <c r="V274" s="40"/>
      <c r="W274" s="20">
        <f>X86</f>
        <v>4727849.241643518</v>
      </c>
      <c r="X274" s="20">
        <f>Y86</f>
        <v>4824297.196720553</v>
      </c>
      <c r="Y274" s="20"/>
      <c r="Z274" s="20">
        <f>AA86</f>
        <v>1674953.496705357</v>
      </c>
      <c r="AA274" s="20">
        <f>AB86</f>
        <v>1709122.488005554</v>
      </c>
      <c r="AB274" s="20"/>
      <c r="AC274" s="20">
        <f>AD86</f>
        <v>3835086.628507615</v>
      </c>
      <c r="AD274" s="20">
        <f>AE86</f>
        <v>3913322.2582744933</v>
      </c>
      <c r="AE274" s="20"/>
    </row>
    <row r="275" spans="1:31" ht="13.5">
      <c r="A275" s="36">
        <f>A88</f>
        <v>-690012</v>
      </c>
      <c r="B275" s="37">
        <f>B88</f>
        <v>-69</v>
      </c>
      <c r="C275" s="37">
        <f>C88</f>
        <v>-12</v>
      </c>
      <c r="D275" s="39">
        <f>E88</f>
        <v>0.96</v>
      </c>
      <c r="E275" s="37">
        <f>F88</f>
        <v>20083</v>
      </c>
      <c r="F275" s="37" t="str">
        <f>G88</f>
        <v>La Paz</v>
      </c>
      <c r="G275" s="37" t="str">
        <f>H88</f>
        <v>Departmen</v>
      </c>
      <c r="H275" s="37">
        <f>I88</f>
        <v>8531</v>
      </c>
      <c r="I275" s="37"/>
      <c r="J275" s="39">
        <f aca="true" t="shared" si="61" ref="J275:U275">K88</f>
        <v>8531.185601634115</v>
      </c>
      <c r="K275" s="44">
        <f t="shared" si="53"/>
        <v>11631.4363872</v>
      </c>
      <c r="L275" s="39">
        <f t="shared" si="61"/>
        <v>4678.023</v>
      </c>
      <c r="M275" s="39">
        <f t="shared" si="61"/>
        <v>12116.07957</v>
      </c>
      <c r="N275" s="39">
        <f t="shared" si="61"/>
        <v>2084.4652821075233</v>
      </c>
      <c r="O275" s="39">
        <f t="shared" si="61"/>
        <v>14.917583127243462</v>
      </c>
      <c r="P275" s="36">
        <f t="shared" si="61"/>
        <v>-690012</v>
      </c>
      <c r="Q275" s="36">
        <f t="shared" si="61"/>
        <v>2</v>
      </c>
      <c r="R275" s="39">
        <f t="shared" si="61"/>
        <v>903.7131208088562</v>
      </c>
      <c r="S275" s="39">
        <f t="shared" si="61"/>
        <v>857.9535710230228</v>
      </c>
      <c r="T275" s="39">
        <f t="shared" si="61"/>
        <v>8531.185601634113</v>
      </c>
      <c r="U275" s="40">
        <f t="shared" si="61"/>
        <v>1788374.4324576624</v>
      </c>
      <c r="V275" s="40"/>
      <c r="W275" s="20">
        <f>X88</f>
        <v>1806229.329479854</v>
      </c>
      <c r="X275" s="20">
        <f>Y88</f>
        <v>22750390.718838226</v>
      </c>
      <c r="Y275" s="20"/>
      <c r="Z275" s="20">
        <f>AA88</f>
        <v>639899.873417361</v>
      </c>
      <c r="AA275" s="20">
        <f>AB88</f>
        <v>8059869.200204159</v>
      </c>
      <c r="AB275" s="20"/>
      <c r="AC275" s="20">
        <f>AD88</f>
        <v>1465157.9598799665</v>
      </c>
      <c r="AD275" s="20">
        <f>AE88</f>
        <v>18454420.769307368</v>
      </c>
      <c r="AE275" s="20"/>
    </row>
    <row r="276" spans="1:31" ht="13.5">
      <c r="A276" s="36">
        <f>A90</f>
        <v>-680020</v>
      </c>
      <c r="B276" s="37">
        <f>B90</f>
        <v>-68</v>
      </c>
      <c r="C276" s="37">
        <f>C90</f>
        <v>-20</v>
      </c>
      <c r="D276" s="39">
        <f>E90</f>
        <v>1</v>
      </c>
      <c r="E276" s="37">
        <f>F90</f>
        <v>20271</v>
      </c>
      <c r="F276" s="37" t="str">
        <f>G90</f>
        <v>Oruro</v>
      </c>
      <c r="G276" s="37" t="str">
        <f>H90</f>
        <v>Departmen</v>
      </c>
      <c r="H276" s="37">
        <f>I90</f>
        <v>10131</v>
      </c>
      <c r="I276" s="37"/>
      <c r="J276" s="39">
        <f aca="true" t="shared" si="62" ref="J276:U276">K90</f>
        <v>10131.220411458824</v>
      </c>
      <c r="K276" s="44">
        <f t="shared" si="53"/>
        <v>11655.101009999998</v>
      </c>
      <c r="L276" s="39">
        <f t="shared" si="62"/>
        <v>4500.039</v>
      </c>
      <c r="M276" s="39">
        <f t="shared" si="62"/>
        <v>11655.101009999998</v>
      </c>
      <c r="N276" s="39">
        <f t="shared" si="62"/>
        <v>2298.9652534765387</v>
      </c>
      <c r="O276" s="39">
        <f t="shared" si="62"/>
        <v>6.865317280763001</v>
      </c>
      <c r="P276" s="36">
        <f t="shared" si="62"/>
        <v>-680020</v>
      </c>
      <c r="Q276" s="36">
        <f t="shared" si="62"/>
        <v>2</v>
      </c>
      <c r="R276" s="39">
        <f t="shared" si="62"/>
        <v>58491.671418656646</v>
      </c>
      <c r="S276" s="39">
        <f t="shared" si="62"/>
        <v>7696.075735460784</v>
      </c>
      <c r="T276" s="39">
        <f t="shared" si="62"/>
        <v>10131.220411458824</v>
      </c>
      <c r="U276" s="40">
        <f t="shared" si="62"/>
        <v>17693010.70394824</v>
      </c>
      <c r="V276" s="40"/>
      <c r="W276" s="20">
        <f>X90</f>
        <v>17869655.414584927</v>
      </c>
      <c r="X276" s="20">
        <f>Y90</f>
        <v>21146480.729835354</v>
      </c>
      <c r="Y276" s="20"/>
      <c r="Z276" s="20">
        <f>AA90</f>
        <v>6330752.164841477</v>
      </c>
      <c r="AA276" s="20">
        <f>AB90</f>
        <v>7491645.784614215</v>
      </c>
      <c r="AB276" s="20"/>
      <c r="AC276" s="20">
        <f>AD90</f>
        <v>14495317.645257663</v>
      </c>
      <c r="AD276" s="20">
        <f>AE90</f>
        <v>17153378.06727391</v>
      </c>
      <c r="AE276" s="20"/>
    </row>
    <row r="277" spans="1:31" ht="13.5">
      <c r="A277" s="36">
        <f>A92</f>
        <v>-680017</v>
      </c>
      <c r="B277" s="37">
        <f>B92</f>
        <v>-68</v>
      </c>
      <c r="C277" s="37">
        <f>C92</f>
        <v>-17</v>
      </c>
      <c r="D277" s="39">
        <f>E92</f>
        <v>1</v>
      </c>
      <c r="E277" s="37">
        <f>F92</f>
        <v>20268</v>
      </c>
      <c r="F277" s="37" t="str">
        <f>G92</f>
        <v>Cochabamb</v>
      </c>
      <c r="G277" s="37" t="str">
        <f>H92</f>
        <v>Departmen</v>
      </c>
      <c r="H277" s="37">
        <f>I92</f>
        <v>461321</v>
      </c>
      <c r="I277" s="37"/>
      <c r="J277" s="39">
        <f aca="true" t="shared" si="63" ref="J277:U277">K92</f>
        <v>461331.0365644651</v>
      </c>
      <c r="K277" s="44">
        <f t="shared" si="53"/>
        <v>11855.1293</v>
      </c>
      <c r="L277" s="39">
        <f t="shared" si="63"/>
        <v>4577.27</v>
      </c>
      <c r="M277" s="39">
        <f t="shared" si="63"/>
        <v>11855.1293</v>
      </c>
      <c r="N277" s="39">
        <f t="shared" si="63"/>
        <v>2310.2792106555394</v>
      </c>
      <c r="O277" s="39">
        <f t="shared" si="63"/>
        <v>21.187627905945757</v>
      </c>
      <c r="P277" s="36">
        <f t="shared" si="63"/>
        <v>-680017</v>
      </c>
      <c r="Q277" s="36">
        <f t="shared" si="63"/>
        <v>2</v>
      </c>
      <c r="R277" s="39">
        <f t="shared" si="63"/>
        <v>251.1820683852752</v>
      </c>
      <c r="S277" s="39">
        <f t="shared" si="63"/>
        <v>654.9588924203888</v>
      </c>
      <c r="T277" s="39">
        <f t="shared" si="63"/>
        <v>461331.0365644651</v>
      </c>
      <c r="U277" s="40">
        <f t="shared" si="63"/>
        <v>1513137.9129928022</v>
      </c>
      <c r="V277" s="40"/>
      <c r="W277" s="20">
        <f>X92</f>
        <v>1528244.884512034</v>
      </c>
      <c r="X277" s="20">
        <f>Y92</f>
        <v>971378678.5027406</v>
      </c>
      <c r="Y277" s="20"/>
      <c r="Z277" s="20">
        <f>AA92</f>
        <v>541417.2454123509</v>
      </c>
      <c r="AA277" s="20">
        <f>AB92</f>
        <v>344134093.7549869</v>
      </c>
      <c r="AB277" s="20"/>
      <c r="AC277" s="20">
        <f>AD92</f>
        <v>1239665.4846887318</v>
      </c>
      <c r="AD277" s="20">
        <f>AE92</f>
        <v>787952658.9659706</v>
      </c>
      <c r="AE277" s="20"/>
    </row>
    <row r="278" spans="1:31" ht="13.5">
      <c r="A278" s="36">
        <f>A94</f>
        <v>-680016</v>
      </c>
      <c r="B278" s="37">
        <f>B94</f>
        <v>-68</v>
      </c>
      <c r="C278" s="37">
        <f>C94</f>
        <v>-16</v>
      </c>
      <c r="D278" s="39">
        <f>E94</f>
        <v>1</v>
      </c>
      <c r="E278" s="37">
        <f>F94</f>
        <v>20267</v>
      </c>
      <c r="F278" s="37" t="str">
        <f>G94</f>
        <v>El Beni</v>
      </c>
      <c r="G278" s="37" t="str">
        <f>H94</f>
        <v>Departmen</v>
      </c>
      <c r="H278" s="37">
        <f>I94</f>
        <v>421308</v>
      </c>
      <c r="I278" s="37"/>
      <c r="J278" s="39">
        <f aca="true" t="shared" si="64" ref="J278:U278">K94</f>
        <v>421317.1660360176</v>
      </c>
      <c r="K278" s="44">
        <f t="shared" si="53"/>
        <v>11914.619009999999</v>
      </c>
      <c r="L278" s="39">
        <f t="shared" si="64"/>
        <v>4600.239</v>
      </c>
      <c r="M278" s="39">
        <f t="shared" si="64"/>
        <v>11914.619009999999</v>
      </c>
      <c r="N278" s="39">
        <f t="shared" si="64"/>
        <v>2360.226399627931</v>
      </c>
      <c r="O278" s="39">
        <f t="shared" si="64"/>
        <v>1.2944254673179207</v>
      </c>
      <c r="P278" s="36">
        <f t="shared" si="64"/>
        <v>-680016</v>
      </c>
      <c r="Q278" s="36">
        <f t="shared" si="64"/>
        <v>2</v>
      </c>
      <c r="R278" s="39">
        <f t="shared" si="64"/>
        <v>1187.5391435549357</v>
      </c>
      <c r="S278" s="39">
        <f t="shared" si="64"/>
        <v>3027.9193712614397</v>
      </c>
      <c r="T278" s="39">
        <f t="shared" si="64"/>
        <v>421317.1660360176</v>
      </c>
      <c r="U278" s="40">
        <f t="shared" si="64"/>
        <v>7146575.235996057</v>
      </c>
      <c r="V278" s="40"/>
      <c r="W278" s="20">
        <f>X94</f>
        <v>7217925.710809488</v>
      </c>
      <c r="X278" s="20">
        <f>Y94</f>
        <v>887832368.0879501</v>
      </c>
      <c r="Y278" s="20"/>
      <c r="Z278" s="20">
        <f>AA94</f>
        <v>2557122.5498884926</v>
      </c>
      <c r="AA278" s="20">
        <f>AB94</f>
        <v>314535818.1726125</v>
      </c>
      <c r="AB278" s="20"/>
      <c r="AC278" s="20">
        <f>AD94</f>
        <v>5854960.461781572</v>
      </c>
      <c r="AD278" s="20">
        <f>AE94</f>
        <v>720182448.5475166</v>
      </c>
      <c r="AE278" s="20"/>
    </row>
    <row r="279" spans="1:31" ht="13.5">
      <c r="A279" s="36">
        <f>A96</f>
        <v>-680015</v>
      </c>
      <c r="B279" s="37">
        <f>B96</f>
        <v>-68</v>
      </c>
      <c r="C279" s="37">
        <f>C96</f>
        <v>-15</v>
      </c>
      <c r="D279" s="39">
        <f>E96</f>
        <v>1</v>
      </c>
      <c r="E279" s="37">
        <f>F96</f>
        <v>20266</v>
      </c>
      <c r="F279" s="37" t="str">
        <f>G96</f>
        <v>El Beni</v>
      </c>
      <c r="G279" s="37" t="str">
        <f>H96</f>
        <v>Departmen</v>
      </c>
      <c r="H279" s="37">
        <f>I96</f>
        <v>8003</v>
      </c>
      <c r="I279" s="37"/>
      <c r="J279" s="39">
        <f aca="true" t="shared" si="65" ref="J279:U279">K96</f>
        <v>8003.174114391962</v>
      </c>
      <c r="K279" s="44">
        <f t="shared" si="53"/>
        <v>11970.46977</v>
      </c>
      <c r="L279" s="39">
        <f t="shared" si="65"/>
        <v>4621.803</v>
      </c>
      <c r="M279" s="39">
        <f t="shared" si="65"/>
        <v>11970.46977</v>
      </c>
      <c r="N279" s="39">
        <f t="shared" si="65"/>
        <v>2360.226399627931</v>
      </c>
      <c r="O279" s="39">
        <f t="shared" si="65"/>
        <v>1.2944254673179207</v>
      </c>
      <c r="P279" s="36">
        <f t="shared" si="65"/>
        <v>-680015</v>
      </c>
      <c r="Q279" s="36">
        <f t="shared" si="65"/>
        <v>2</v>
      </c>
      <c r="R279" s="39">
        <f t="shared" si="65"/>
        <v>7824.914867653883</v>
      </c>
      <c r="S279" s="39">
        <f t="shared" si="65"/>
        <v>650.8616974027524</v>
      </c>
      <c r="T279" s="39">
        <f t="shared" si="65"/>
        <v>8003.174114391962</v>
      </c>
      <c r="U279" s="40">
        <f t="shared" si="65"/>
        <v>1536180.9607166222</v>
      </c>
      <c r="V279" s="40"/>
      <c r="W279" s="20">
        <f>X96</f>
        <v>1551517.991018131</v>
      </c>
      <c r="X279" s="20">
        <f>Y96</f>
        <v>17030167.157580618</v>
      </c>
      <c r="Y279" s="20"/>
      <c r="Z279" s="20">
        <f>AA96</f>
        <v>549662.2991628449</v>
      </c>
      <c r="AA279" s="20">
        <f>AB96</f>
        <v>6033343.402496159</v>
      </c>
      <c r="AB279" s="20"/>
      <c r="AC279" s="20">
        <f>AD96</f>
        <v>1258543.9165091042</v>
      </c>
      <c r="AD279" s="20">
        <f>AE96</f>
        <v>13814350.4602492</v>
      </c>
      <c r="AE279" s="20"/>
    </row>
    <row r="280" spans="1:31" ht="13.5">
      <c r="A280" s="36">
        <f>A98</f>
        <v>-680014</v>
      </c>
      <c r="B280" s="37">
        <f>B98</f>
        <v>-68</v>
      </c>
      <c r="C280" s="37">
        <f>C98</f>
        <v>-14</v>
      </c>
      <c r="D280" s="39">
        <f>E98</f>
        <v>1</v>
      </c>
      <c r="E280" s="37">
        <f>F98</f>
        <v>20265</v>
      </c>
      <c r="F280" s="37" t="str">
        <f>G98</f>
        <v>El Beni</v>
      </c>
      <c r="G280" s="37" t="str">
        <f>H98</f>
        <v>Departmen</v>
      </c>
      <c r="H280" s="37">
        <f>I98</f>
        <v>4572</v>
      </c>
      <c r="I280" s="37"/>
      <c r="J280" s="39">
        <f aca="true" t="shared" si="66" ref="J280:U280">K98</f>
        <v>4572.099469074104</v>
      </c>
      <c r="K280" s="44">
        <f t="shared" si="53"/>
        <v>12022.671219999998</v>
      </c>
      <c r="L280" s="39">
        <f t="shared" si="66"/>
        <v>4641.958</v>
      </c>
      <c r="M280" s="39">
        <f t="shared" si="66"/>
        <v>12022.671219999998</v>
      </c>
      <c r="N280" s="39">
        <f t="shared" si="66"/>
        <v>2360.226399627931</v>
      </c>
      <c r="O280" s="39">
        <f t="shared" si="66"/>
        <v>1.2944254673179207</v>
      </c>
      <c r="P280" s="36">
        <f t="shared" si="66"/>
        <v>-680014</v>
      </c>
      <c r="Q280" s="36">
        <f t="shared" si="66"/>
        <v>2</v>
      </c>
      <c r="R280" s="39">
        <f t="shared" si="66"/>
        <v>5618.045104261315</v>
      </c>
      <c r="S280" s="39">
        <f t="shared" si="66"/>
        <v>213.65658623043782</v>
      </c>
      <c r="T280" s="39">
        <f t="shared" si="66"/>
        <v>4572.099469074104</v>
      </c>
      <c r="U280" s="40">
        <f t="shared" si="66"/>
        <v>504277.91527546087</v>
      </c>
      <c r="V280" s="40"/>
      <c r="W280" s="20">
        <f>X98</f>
        <v>509312.5601934355</v>
      </c>
      <c r="X280" s="20">
        <f>Y98</f>
        <v>9685039.116664292</v>
      </c>
      <c r="Y280" s="20"/>
      <c r="Z280" s="20">
        <f>AA98</f>
        <v>180436.13702779624</v>
      </c>
      <c r="AA280" s="20">
        <f>AB98</f>
        <v>3431156.3895268897</v>
      </c>
      <c r="AB280" s="20"/>
      <c r="AC280" s="20">
        <f>AD98</f>
        <v>413138.7634200077</v>
      </c>
      <c r="AD280" s="20">
        <f>AE98</f>
        <v>7856207.360787293</v>
      </c>
      <c r="AE280" s="20"/>
    </row>
    <row r="281" spans="1:31" ht="13.5">
      <c r="A281" s="36">
        <f>A100</f>
        <v>-680012</v>
      </c>
      <c r="B281" s="37">
        <f>B100</f>
        <v>-68</v>
      </c>
      <c r="C281" s="37">
        <f>C100</f>
        <v>-12</v>
      </c>
      <c r="D281" s="39">
        <f>E100</f>
        <v>1</v>
      </c>
      <c r="E281" s="37">
        <f>F100</f>
        <v>20263</v>
      </c>
      <c r="F281" s="37" t="str">
        <f>G100</f>
        <v>La Paz</v>
      </c>
      <c r="G281" s="37" t="str">
        <f>H100</f>
        <v>Departmen</v>
      </c>
      <c r="H281" s="37">
        <f>I100</f>
        <v>7254</v>
      </c>
      <c r="I281" s="37"/>
      <c r="J281" s="39">
        <f aca="true" t="shared" si="67" ref="J281:U281">K100</f>
        <v>7254.15781904277</v>
      </c>
      <c r="K281" s="44">
        <f t="shared" si="53"/>
        <v>12116.07957</v>
      </c>
      <c r="L281" s="39">
        <f t="shared" si="67"/>
        <v>4678.023</v>
      </c>
      <c r="M281" s="39">
        <f t="shared" si="67"/>
        <v>12116.07957</v>
      </c>
      <c r="N281" s="39">
        <f t="shared" si="67"/>
        <v>2084.4652821075233</v>
      </c>
      <c r="O281" s="39">
        <f t="shared" si="67"/>
        <v>14.917583127243462</v>
      </c>
      <c r="P281" s="36">
        <f t="shared" si="67"/>
        <v>-680012</v>
      </c>
      <c r="Q281" s="36">
        <f t="shared" si="67"/>
        <v>2</v>
      </c>
      <c r="R281" s="39">
        <f t="shared" si="67"/>
        <v>2349.654114103026</v>
      </c>
      <c r="S281" s="39">
        <f t="shared" si="67"/>
        <v>1592.5263262924848</v>
      </c>
      <c r="T281" s="39">
        <f t="shared" si="67"/>
        <v>7254.15781904277</v>
      </c>
      <c r="U281" s="40">
        <f t="shared" si="67"/>
        <v>3319565.837998922</v>
      </c>
      <c r="V281" s="40"/>
      <c r="W281" s="20">
        <f>X100</f>
        <v>3352707.9502546894</v>
      </c>
      <c r="X281" s="20">
        <f>Y100</f>
        <v>18806186.12453485</v>
      </c>
      <c r="Y281" s="20"/>
      <c r="Z281" s="20">
        <f>AA100</f>
        <v>1187776.8553294244</v>
      </c>
      <c r="AA281" s="20">
        <f>AB100</f>
        <v>6662540.533553774</v>
      </c>
      <c r="AB281" s="20"/>
      <c r="AC281" s="20">
        <f>AD100</f>
        <v>2719614.0934568373</v>
      </c>
      <c r="AD281" s="20">
        <f>AE100</f>
        <v>15255002.698511843</v>
      </c>
      <c r="AE281" s="20"/>
    </row>
    <row r="282" spans="1:31" ht="13.5">
      <c r="A282" s="36">
        <f>A102</f>
        <v>-670020</v>
      </c>
      <c r="B282" s="37">
        <f>B102</f>
        <v>-67</v>
      </c>
      <c r="C282" s="37">
        <f>C102</f>
        <v>-20</v>
      </c>
      <c r="D282" s="39">
        <f>E102</f>
        <v>1</v>
      </c>
      <c r="E282" s="37">
        <f>F102</f>
        <v>20451</v>
      </c>
      <c r="F282" s="37" t="str">
        <f>G102</f>
        <v>Oruro</v>
      </c>
      <c r="G282" s="37" t="str">
        <f>H102</f>
        <v>Departmen</v>
      </c>
      <c r="H282" s="37">
        <f>I102</f>
        <v>101293</v>
      </c>
      <c r="I282" s="37"/>
      <c r="J282" s="39">
        <f aca="true" t="shared" si="68" ref="J282:U282">K102</f>
        <v>101295.20374473385</v>
      </c>
      <c r="K282" s="44">
        <f t="shared" si="53"/>
        <v>11655.101009999998</v>
      </c>
      <c r="L282" s="39">
        <f t="shared" si="68"/>
        <v>4500.039</v>
      </c>
      <c r="M282" s="39">
        <f t="shared" si="68"/>
        <v>11655.101009999998</v>
      </c>
      <c r="N282" s="39">
        <f t="shared" si="68"/>
        <v>2298.9652534765387</v>
      </c>
      <c r="O282" s="39">
        <f t="shared" si="68"/>
        <v>6.865317280763001</v>
      </c>
      <c r="P282" s="36">
        <f t="shared" si="68"/>
        <v>-670020</v>
      </c>
      <c r="Q282" s="36">
        <f t="shared" si="68"/>
        <v>2</v>
      </c>
      <c r="R282" s="39">
        <f t="shared" si="68"/>
        <v>24724.933609254313</v>
      </c>
      <c r="S282" s="39">
        <f t="shared" si="68"/>
        <v>34656.5913125422</v>
      </c>
      <c r="T282" s="39">
        <f t="shared" si="68"/>
        <v>101295.20374473385</v>
      </c>
      <c r="U282" s="40">
        <f t="shared" si="68"/>
        <v>79674299.23147139</v>
      </c>
      <c r="V282" s="40"/>
      <c r="W282" s="20">
        <f>X102</f>
        <v>80469757.04068321</v>
      </c>
      <c r="X282" s="20">
        <f>Y102</f>
        <v>170141263.76603687</v>
      </c>
      <c r="Y282" s="20"/>
      <c r="Z282" s="20">
        <f>AA102</f>
        <v>28508333.08032235</v>
      </c>
      <c r="AA282" s="20">
        <f>AB102</f>
        <v>60276605.72775078</v>
      </c>
      <c r="AB282" s="20"/>
      <c r="AC282" s="20">
        <f>AD102</f>
        <v>65274604.46659688</v>
      </c>
      <c r="AD282" s="20">
        <f>AE102</f>
        <v>138013386.6958261</v>
      </c>
      <c r="AE282" s="20"/>
    </row>
    <row r="283" spans="1:31" ht="13.5">
      <c r="A283" s="36">
        <f>A104</f>
        <v>-670019</v>
      </c>
      <c r="B283" s="37">
        <f>B104</f>
        <v>-67</v>
      </c>
      <c r="C283" s="37">
        <f>C104</f>
        <v>-19</v>
      </c>
      <c r="D283" s="39">
        <f>E104</f>
        <v>1.004</v>
      </c>
      <c r="E283" s="37">
        <f>F104</f>
        <v>20450</v>
      </c>
      <c r="F283" s="37" t="str">
        <f>G104</f>
        <v>Oruro</v>
      </c>
      <c r="G283" s="37" t="str">
        <f>H104</f>
        <v>Departmen</v>
      </c>
      <c r="H283" s="37">
        <f>I104</f>
        <v>204130</v>
      </c>
      <c r="I283" s="37"/>
      <c r="J283" s="39">
        <f aca="true" t="shared" si="69" ref="J283:U283">K104</f>
        <v>204134.44108094854</v>
      </c>
      <c r="K283" s="44">
        <f t="shared" si="53"/>
        <v>11772.26137976</v>
      </c>
      <c r="L283" s="39">
        <f t="shared" si="69"/>
        <v>4527.166</v>
      </c>
      <c r="M283" s="39">
        <f t="shared" si="69"/>
        <v>11725.35994</v>
      </c>
      <c r="N283" s="39">
        <f t="shared" si="69"/>
        <v>2298.9652534765387</v>
      </c>
      <c r="O283" s="39">
        <f t="shared" si="69"/>
        <v>6.865317280763001</v>
      </c>
      <c r="P283" s="36">
        <f t="shared" si="69"/>
        <v>-670019</v>
      </c>
      <c r="Q283" s="36">
        <f t="shared" si="69"/>
        <v>2</v>
      </c>
      <c r="R283" s="39">
        <f t="shared" si="69"/>
        <v>36787.730512196445</v>
      </c>
      <c r="S283" s="39">
        <f t="shared" si="69"/>
        <v>100599.43651739036</v>
      </c>
      <c r="T283" s="39">
        <f t="shared" si="69"/>
        <v>204134.4410809485</v>
      </c>
      <c r="U283" s="40">
        <f t="shared" si="69"/>
        <v>231274609.0727993</v>
      </c>
      <c r="V283" s="40"/>
      <c r="W283" s="20">
        <f>X104</f>
        <v>233583624.59767887</v>
      </c>
      <c r="X283" s="20">
        <f>Y104</f>
        <v>372904350.51281905</v>
      </c>
      <c r="Y283" s="20"/>
      <c r="Z283" s="20">
        <f>AA104</f>
        <v>82752577.08026838</v>
      </c>
      <c r="AA283" s="20">
        <f>AB104</f>
        <v>132110271.26807466</v>
      </c>
      <c r="AB283" s="20"/>
      <c r="AC283" s="20">
        <f>AD104</f>
        <v>189475888.41083553</v>
      </c>
      <c r="AD283" s="20">
        <f>AE104</f>
        <v>302488597.9373749</v>
      </c>
      <c r="AE283" s="20"/>
    </row>
    <row r="284" spans="1:31" ht="13.5">
      <c r="A284" s="36">
        <f>A106</f>
        <v>-670012</v>
      </c>
      <c r="B284" s="37">
        <f>B106</f>
        <v>-67</v>
      </c>
      <c r="C284" s="37">
        <f>C106</f>
        <v>-12</v>
      </c>
      <c r="D284" s="39">
        <f>E106</f>
        <v>1</v>
      </c>
      <c r="E284" s="37">
        <f>F106</f>
        <v>20443</v>
      </c>
      <c r="F284" s="37" t="str">
        <f>G106</f>
        <v>El Beni</v>
      </c>
      <c r="G284" s="37" t="str">
        <f>H106</f>
        <v>Departmen</v>
      </c>
      <c r="H284" s="37">
        <f>I106</f>
        <v>31171</v>
      </c>
      <c r="I284" s="37"/>
      <c r="J284" s="39">
        <f aca="true" t="shared" si="70" ref="J284:U284">K106</f>
        <v>31171.678160653733</v>
      </c>
      <c r="K284" s="44">
        <f t="shared" si="53"/>
        <v>12116.07957</v>
      </c>
      <c r="L284" s="39">
        <f t="shared" si="70"/>
        <v>4678.023</v>
      </c>
      <c r="M284" s="39">
        <f t="shared" si="70"/>
        <v>12116.07957</v>
      </c>
      <c r="N284" s="39">
        <f t="shared" si="70"/>
        <v>2360.226399627931</v>
      </c>
      <c r="O284" s="39">
        <f t="shared" si="70"/>
        <v>1.2944254673179207</v>
      </c>
      <c r="P284" s="36">
        <f t="shared" si="70"/>
        <v>-670012</v>
      </c>
      <c r="Q284" s="36">
        <f t="shared" si="70"/>
        <v>2</v>
      </c>
      <c r="R284" s="39">
        <f t="shared" si="70"/>
        <v>8939.516316891266</v>
      </c>
      <c r="S284" s="39">
        <f t="shared" si="70"/>
        <v>22153.2087728513</v>
      </c>
      <c r="T284" s="39">
        <f t="shared" si="70"/>
        <v>31171.678160653733</v>
      </c>
      <c r="U284" s="40">
        <f t="shared" si="70"/>
        <v>52286588.182152726</v>
      </c>
      <c r="V284" s="40"/>
      <c r="W284" s="20">
        <f>X106</f>
        <v>52808610.65725103</v>
      </c>
      <c r="X284" s="20">
        <f>Y106</f>
        <v>77424610.48491159</v>
      </c>
      <c r="Y284" s="20"/>
      <c r="Z284" s="20">
        <f>AA106</f>
        <v>18708711.415207114</v>
      </c>
      <c r="AA284" s="20">
        <f>AB106</f>
        <v>27429517.193672616</v>
      </c>
      <c r="AB284" s="20"/>
      <c r="AC284" s="20">
        <f>AD106</f>
        <v>42836728.9755807</v>
      </c>
      <c r="AD284" s="20">
        <f>AE106</f>
        <v>62804474.76469758</v>
      </c>
      <c r="AE284" s="20"/>
    </row>
    <row r="285" spans="1:31" ht="13.5">
      <c r="A285" s="36">
        <f>A108</f>
        <v>-670011</v>
      </c>
      <c r="B285" s="37">
        <f>B108</f>
        <v>-67</v>
      </c>
      <c r="C285" s="37">
        <f>C108</f>
        <v>-11</v>
      </c>
      <c r="D285" s="39">
        <f>E108</f>
        <v>0.982</v>
      </c>
      <c r="E285" s="37">
        <f>F108</f>
        <v>20442</v>
      </c>
      <c r="F285" s="37" t="str">
        <f>G108</f>
        <v>El Beni</v>
      </c>
      <c r="G285" s="37" t="str">
        <f>H108</f>
        <v>Departmen</v>
      </c>
      <c r="H285" s="37">
        <f>I108</f>
        <v>2428</v>
      </c>
      <c r="I285" s="37"/>
      <c r="J285" s="39">
        <f aca="true" t="shared" si="71" ref="J285:U285">K108</f>
        <v>2428.0528239089945</v>
      </c>
      <c r="K285" s="44">
        <f t="shared" si="53"/>
        <v>11938.429879739999</v>
      </c>
      <c r="L285" s="39">
        <f t="shared" si="71"/>
        <v>4693.923</v>
      </c>
      <c r="M285" s="39">
        <f t="shared" si="71"/>
        <v>12157.260569999999</v>
      </c>
      <c r="N285" s="39">
        <f t="shared" si="71"/>
        <v>2360.226399627931</v>
      </c>
      <c r="O285" s="39">
        <f t="shared" si="71"/>
        <v>1.2944254673179207</v>
      </c>
      <c r="P285" s="36">
        <f t="shared" si="71"/>
        <v>-670011</v>
      </c>
      <c r="Q285" s="36">
        <f t="shared" si="71"/>
        <v>2</v>
      </c>
      <c r="R285" s="39">
        <f t="shared" si="71"/>
        <v>220.31334772479173</v>
      </c>
      <c r="S285" s="39">
        <f t="shared" si="71"/>
        <v>63.375581172303974</v>
      </c>
      <c r="T285" s="39">
        <f t="shared" si="71"/>
        <v>2428.0528239089945</v>
      </c>
      <c r="U285" s="40">
        <f t="shared" si="71"/>
        <v>149580.71977463472</v>
      </c>
      <c r="V285" s="40"/>
      <c r="W285" s="20">
        <f>X108</f>
        <v>151074.1141665525</v>
      </c>
      <c r="X285" s="20">
        <f>Y108</f>
        <v>6605483.626096296</v>
      </c>
      <c r="Y285" s="20"/>
      <c r="Z285" s="20">
        <f>AA108</f>
        <v>53521.61265128827</v>
      </c>
      <c r="AA285" s="20">
        <f>AB108</f>
        <v>2340150.3160269745</v>
      </c>
      <c r="AB285" s="20"/>
      <c r="AC285" s="20">
        <f>AD108</f>
        <v>122546.69841214533</v>
      </c>
      <c r="AD285" s="20">
        <f>AE108</f>
        <v>5358166.183924608</v>
      </c>
      <c r="AE285" s="20"/>
    </row>
    <row r="286" spans="1:31" ht="13.5">
      <c r="A286" s="36">
        <f>A110</f>
        <v>-660023</v>
      </c>
      <c r="B286" s="37">
        <f>B110</f>
        <v>-66</v>
      </c>
      <c r="C286" s="37">
        <f>C110</f>
        <v>-23</v>
      </c>
      <c r="D286" s="39">
        <f>E110</f>
        <v>0.082</v>
      </c>
      <c r="E286" s="37">
        <f>F110</f>
        <v>20634</v>
      </c>
      <c r="F286" s="37" t="str">
        <f>G110</f>
        <v>Potosi</v>
      </c>
      <c r="G286" s="37" t="str">
        <f>H110</f>
        <v>Departmen</v>
      </c>
      <c r="H286" s="37">
        <f>I110</f>
        <v>9099</v>
      </c>
      <c r="I286" s="37"/>
      <c r="J286" s="39">
        <f aca="true" t="shared" si="72" ref="J286:U286">K110</f>
        <v>9099.197959121886</v>
      </c>
      <c r="K286" s="44">
        <f t="shared" si="53"/>
        <v>936.6958309799999</v>
      </c>
      <c r="L286" s="39">
        <f t="shared" si="72"/>
        <v>4410.471</v>
      </c>
      <c r="M286" s="39">
        <f t="shared" si="72"/>
        <v>11423.119889999998</v>
      </c>
      <c r="N286" s="39">
        <f t="shared" si="72"/>
        <v>1332.3369852593603</v>
      </c>
      <c r="O286" s="39">
        <f t="shared" si="72"/>
        <v>5.903113663111383</v>
      </c>
      <c r="P286" s="36">
        <f t="shared" si="72"/>
        <v>-660023</v>
      </c>
      <c r="Q286" s="36">
        <f t="shared" si="72"/>
        <v>2</v>
      </c>
      <c r="R286" s="39">
        <f t="shared" si="72"/>
        <v>4383.078381371195</v>
      </c>
      <c r="S286" s="39">
        <f t="shared" si="72"/>
        <v>6724.897869505642</v>
      </c>
      <c r="T286" s="39">
        <f t="shared" si="72"/>
        <v>9099.197959121886</v>
      </c>
      <c r="U286" s="40">
        <f t="shared" si="72"/>
        <v>8959830.153634243</v>
      </c>
      <c r="V286" s="40"/>
      <c r="W286" s="20">
        <f>X110</f>
        <v>9049283.928987997</v>
      </c>
      <c r="X286" s="20">
        <f>Y110</f>
        <v>15505708.201268682</v>
      </c>
      <c r="Y286" s="20"/>
      <c r="Z286" s="20">
        <f>AA110</f>
        <v>3205924.932214852</v>
      </c>
      <c r="AA286" s="20">
        <f>AB110</f>
        <v>5493267.4125581095</v>
      </c>
      <c r="AB286" s="20"/>
      <c r="AC286" s="20">
        <f>AD110</f>
        <v>7340502.207207958</v>
      </c>
      <c r="AD286" s="20">
        <f>AE110</f>
        <v>12577756.00466368</v>
      </c>
      <c r="AE286" s="20"/>
    </row>
    <row r="287" spans="1:31" ht="13.5">
      <c r="A287" s="36">
        <f>A112</f>
        <v>-660020</v>
      </c>
      <c r="B287" s="37">
        <f>B112</f>
        <v>-66</v>
      </c>
      <c r="C287" s="37">
        <f>C112</f>
        <v>-20</v>
      </c>
      <c r="D287" s="39">
        <f>E112</f>
        <v>1</v>
      </c>
      <c r="E287" s="37">
        <f>F112</f>
        <v>20631</v>
      </c>
      <c r="F287" s="37" t="str">
        <f>G112</f>
        <v>Potosi</v>
      </c>
      <c r="G287" s="37" t="str">
        <f>H112</f>
        <v>Departmen</v>
      </c>
      <c r="H287" s="37">
        <f>I112</f>
        <v>254269</v>
      </c>
      <c r="I287" s="37"/>
      <c r="J287" s="39">
        <f aca="true" t="shared" si="73" ref="J287:U287">K112</f>
        <v>254274.5319120742</v>
      </c>
      <c r="K287" s="44">
        <f t="shared" si="53"/>
        <v>11655.101009999998</v>
      </c>
      <c r="L287" s="39">
        <f t="shared" si="73"/>
        <v>4500.039</v>
      </c>
      <c r="M287" s="39">
        <f t="shared" si="73"/>
        <v>11655.101009999998</v>
      </c>
      <c r="N287" s="39">
        <f t="shared" si="73"/>
        <v>1332.3369852593603</v>
      </c>
      <c r="O287" s="39">
        <f t="shared" si="73"/>
        <v>5.903113663111383</v>
      </c>
      <c r="P287" s="36">
        <f t="shared" si="73"/>
        <v>-660020</v>
      </c>
      <c r="Q287" s="36">
        <f t="shared" si="73"/>
        <v>2</v>
      </c>
      <c r="R287" s="39">
        <f t="shared" si="73"/>
        <v>57930.76702637654</v>
      </c>
      <c r="S287" s="39">
        <f t="shared" si="73"/>
        <v>197013.20797179636</v>
      </c>
      <c r="T287" s="39">
        <f t="shared" si="73"/>
        <v>254274.53191207413</v>
      </c>
      <c r="U287" s="40">
        <f t="shared" si="73"/>
        <v>262487983.56541854</v>
      </c>
      <c r="V287" s="40"/>
      <c r="W287" s="20">
        <f>X112</f>
        <v>265108629.3491332</v>
      </c>
      <c r="X287" s="20">
        <f>Y112</f>
        <v>394390841.3178314</v>
      </c>
      <c r="Y287" s="20"/>
      <c r="Z287" s="20">
        <f>AA112</f>
        <v>93921062.84267518</v>
      </c>
      <c r="AA287" s="20">
        <f>AB112</f>
        <v>139722373.74139136</v>
      </c>
      <c r="AB287" s="20"/>
      <c r="AC287" s="20">
        <f>AD112</f>
        <v>215048007.57255256</v>
      </c>
      <c r="AD287" s="20">
        <f>AE112</f>
        <v>319917781.77302736</v>
      </c>
      <c r="AE287" s="20"/>
    </row>
    <row r="288" spans="1:31" ht="13.5">
      <c r="A288" s="36">
        <f>A114</f>
        <v>-660018</v>
      </c>
      <c r="B288" s="37">
        <f>B114</f>
        <v>-66</v>
      </c>
      <c r="C288" s="37">
        <f>C114</f>
        <v>-18</v>
      </c>
      <c r="D288" s="39">
        <f>E114</f>
        <v>1</v>
      </c>
      <c r="E288" s="37">
        <f>F114</f>
        <v>20629</v>
      </c>
      <c r="F288" s="37" t="str">
        <f>G114</f>
        <v>Cochabamb</v>
      </c>
      <c r="G288" s="37" t="str">
        <f>H114</f>
        <v>Departmen</v>
      </c>
      <c r="H288" s="37">
        <f>I114</f>
        <v>198425</v>
      </c>
      <c r="I288" s="37"/>
      <c r="J288" s="39">
        <f aca="true" t="shared" si="74" ref="J288:U288">K114</f>
        <v>198429.3169621673</v>
      </c>
      <c r="K288" s="44">
        <f t="shared" si="53"/>
        <v>11792.03949</v>
      </c>
      <c r="L288" s="39">
        <f t="shared" si="74"/>
        <v>4552.911</v>
      </c>
      <c r="M288" s="39">
        <f t="shared" si="74"/>
        <v>11792.03949</v>
      </c>
      <c r="N288" s="39">
        <f t="shared" si="74"/>
        <v>2310.2792106555394</v>
      </c>
      <c r="O288" s="39">
        <f t="shared" si="74"/>
        <v>21.187627905945757</v>
      </c>
      <c r="P288" s="36">
        <f t="shared" si="74"/>
        <v>-660018</v>
      </c>
      <c r="Q288" s="36">
        <f t="shared" si="74"/>
        <v>2</v>
      </c>
      <c r="R288" s="39">
        <f t="shared" si="74"/>
        <v>248596.11824150666</v>
      </c>
      <c r="S288" s="39">
        <f t="shared" si="74"/>
        <v>198151.89300802807</v>
      </c>
      <c r="T288" s="39">
        <f t="shared" si="74"/>
        <v>198429.31696216727</v>
      </c>
      <c r="U288" s="40">
        <f t="shared" si="74"/>
        <v>457786198.968488</v>
      </c>
      <c r="V288" s="40"/>
      <c r="W288" s="20">
        <f>X114</f>
        <v>462356676.65616673</v>
      </c>
      <c r="X288" s="20">
        <f>Y114</f>
        <v>462729989.1106342</v>
      </c>
      <c r="Y288" s="20"/>
      <c r="Z288" s="20">
        <f>AA114</f>
        <v>163800893.96021113</v>
      </c>
      <c r="AA288" s="20">
        <f>AB114</f>
        <v>163933148.81205082</v>
      </c>
      <c r="AB288" s="20"/>
      <c r="AC288" s="20">
        <f>AD114</f>
        <v>375049587.585598</v>
      </c>
      <c r="AD288" s="20">
        <f>AE114</f>
        <v>375352407.22497505</v>
      </c>
      <c r="AE288" s="20"/>
    </row>
    <row r="289" spans="1:31" ht="13.5">
      <c r="A289" s="36">
        <f>A116</f>
        <v>-660017</v>
      </c>
      <c r="B289" s="37">
        <f>B116</f>
        <v>-66</v>
      </c>
      <c r="C289" s="37">
        <f>C116</f>
        <v>-17</v>
      </c>
      <c r="D289" s="39">
        <f>E116</f>
        <v>0.998</v>
      </c>
      <c r="E289" s="37">
        <f>F116</f>
        <v>20628</v>
      </c>
      <c r="F289" s="37" t="str">
        <f>G116</f>
        <v>El Beni</v>
      </c>
      <c r="G289" s="37" t="str">
        <f>H116</f>
        <v>Departmen</v>
      </c>
      <c r="H289" s="37">
        <f>I116</f>
        <v>62373</v>
      </c>
      <c r="I289" s="37"/>
      <c r="J289" s="39">
        <f aca="true" t="shared" si="75" ref="J289:U289">K116</f>
        <v>62374.356995747825</v>
      </c>
      <c r="K289" s="44">
        <f t="shared" si="53"/>
        <v>11831.4190414</v>
      </c>
      <c r="L289" s="39">
        <f t="shared" si="75"/>
        <v>4577.27</v>
      </c>
      <c r="M289" s="39">
        <f t="shared" si="75"/>
        <v>11855.1293</v>
      </c>
      <c r="N289" s="39">
        <f t="shared" si="75"/>
        <v>2360.226399627931</v>
      </c>
      <c r="O289" s="39">
        <f t="shared" si="75"/>
        <v>1.2944254673179207</v>
      </c>
      <c r="P289" s="36">
        <f t="shared" si="75"/>
        <v>-660017</v>
      </c>
      <c r="Q289" s="36">
        <f t="shared" si="75"/>
        <v>2</v>
      </c>
      <c r="R289" s="39">
        <f t="shared" si="75"/>
        <v>4480.909735005927</v>
      </c>
      <c r="S289" s="39">
        <f t="shared" si="75"/>
        <v>1537.2393460176636</v>
      </c>
      <c r="T289" s="39">
        <f t="shared" si="75"/>
        <v>62374.356995747825</v>
      </c>
      <c r="U289" s="40">
        <f t="shared" si="75"/>
        <v>3628232.8870176654</v>
      </c>
      <c r="V289" s="40"/>
      <c r="W289" s="20">
        <f>X116</f>
        <v>3664456.690822109</v>
      </c>
      <c r="X289" s="20">
        <f>Y116</f>
        <v>145618424.96671358</v>
      </c>
      <c r="Y289" s="20"/>
      <c r="Z289" s="20">
        <f>AA116</f>
        <v>1298221.2913549212</v>
      </c>
      <c r="AA289" s="20">
        <f>AB116</f>
        <v>51588804.46829486</v>
      </c>
      <c r="AB289" s="20"/>
      <c r="AC289" s="20">
        <f>AD116</f>
        <v>2972495.13202155</v>
      </c>
      <c r="AD289" s="20">
        <f>AE116</f>
        <v>118121210.28208765</v>
      </c>
      <c r="AE289" s="20"/>
    </row>
    <row r="290" spans="1:31" ht="13.5">
      <c r="A290" s="36">
        <f>A118</f>
        <v>-660016</v>
      </c>
      <c r="B290" s="37">
        <f>B118</f>
        <v>-66</v>
      </c>
      <c r="C290" s="37">
        <f>C118</f>
        <v>-16</v>
      </c>
      <c r="D290" s="39">
        <f>E118</f>
        <v>1</v>
      </c>
      <c r="E290" s="37">
        <f>F118</f>
        <v>20627</v>
      </c>
      <c r="F290" s="37" t="str">
        <f>G118</f>
        <v>El Beni</v>
      </c>
      <c r="G290" s="37" t="str">
        <f>H118</f>
        <v>Departmen</v>
      </c>
      <c r="H290" s="37">
        <f>I118</f>
        <v>10507</v>
      </c>
      <c r="I290" s="37"/>
      <c r="J290" s="39">
        <f aca="true" t="shared" si="76" ref="J290:U290">K118</f>
        <v>10507.228591767629</v>
      </c>
      <c r="K290" s="44">
        <f t="shared" si="53"/>
        <v>11914.619009999999</v>
      </c>
      <c r="L290" s="39">
        <f t="shared" si="76"/>
        <v>4600.239</v>
      </c>
      <c r="M290" s="39">
        <f t="shared" si="76"/>
        <v>11914.619009999999</v>
      </c>
      <c r="N290" s="39">
        <f t="shared" si="76"/>
        <v>2360.226399627931</v>
      </c>
      <c r="O290" s="39">
        <f t="shared" si="76"/>
        <v>1.2944254673179207</v>
      </c>
      <c r="P290" s="36">
        <f t="shared" si="76"/>
        <v>-660016</v>
      </c>
      <c r="Q290" s="36">
        <f t="shared" si="76"/>
        <v>2</v>
      </c>
      <c r="R290" s="39">
        <f t="shared" si="76"/>
        <v>15098.711968055612</v>
      </c>
      <c r="S290" s="39">
        <f t="shared" si="76"/>
        <v>7776.744167626797</v>
      </c>
      <c r="T290" s="39">
        <f t="shared" si="76"/>
        <v>10507.228591767627</v>
      </c>
      <c r="U290" s="40">
        <f t="shared" si="76"/>
        <v>18354876.88758531</v>
      </c>
      <c r="V290" s="40"/>
      <c r="W290" s="20">
        <f>X118</f>
        <v>18538129.583852313</v>
      </c>
      <c r="X290" s="20">
        <f>Y118</f>
        <v>24909291.04409652</v>
      </c>
      <c r="Y290" s="20"/>
      <c r="Z290" s="20">
        <f>AA118</f>
        <v>6567575.102723988</v>
      </c>
      <c r="AA290" s="20">
        <f>AB118</f>
        <v>8824711.19579467</v>
      </c>
      <c r="AB290" s="20"/>
      <c r="AC290" s="20">
        <f>AD118</f>
        <v>15037563.435474295</v>
      </c>
      <c r="AD290" s="20">
        <f>AE118</f>
        <v>20205654.648922496</v>
      </c>
      <c r="AE290" s="20"/>
    </row>
    <row r="291" spans="1:31" ht="13.5">
      <c r="A291" s="36">
        <f>A120</f>
        <v>-660011</v>
      </c>
      <c r="B291" s="37">
        <f>B120</f>
        <v>-66</v>
      </c>
      <c r="C291" s="37">
        <f>C120</f>
        <v>-11</v>
      </c>
      <c r="D291" s="39">
        <f>E120</f>
        <v>0.637</v>
      </c>
      <c r="E291" s="37">
        <f>F120</f>
        <v>20622</v>
      </c>
      <c r="F291" s="37" t="str">
        <f>G120</f>
        <v>El Beni</v>
      </c>
      <c r="G291" s="37" t="str">
        <f>H120</f>
        <v>Departmen</v>
      </c>
      <c r="H291" s="37">
        <f>I120</f>
        <v>14481</v>
      </c>
      <c r="I291" s="37"/>
      <c r="J291" s="39">
        <f aca="true" t="shared" si="77" ref="J291:U291">K120</f>
        <v>14481.315050669748</v>
      </c>
      <c r="K291" s="44">
        <f t="shared" si="53"/>
        <v>7744.174983089999</v>
      </c>
      <c r="L291" s="39">
        <f t="shared" si="77"/>
        <v>4693.923</v>
      </c>
      <c r="M291" s="39">
        <f t="shared" si="77"/>
        <v>12157.260569999999</v>
      </c>
      <c r="N291" s="39">
        <f t="shared" si="77"/>
        <v>2360.226399627931</v>
      </c>
      <c r="O291" s="39">
        <f t="shared" si="77"/>
        <v>1.2944254673179207</v>
      </c>
      <c r="P291" s="36">
        <f t="shared" si="77"/>
        <v>-660011</v>
      </c>
      <c r="Q291" s="36">
        <f t="shared" si="77"/>
        <v>2</v>
      </c>
      <c r="R291" s="39">
        <f t="shared" si="77"/>
        <v>3761.0635790160873</v>
      </c>
      <c r="S291" s="39">
        <f t="shared" si="77"/>
        <v>7627.187441173621</v>
      </c>
      <c r="T291" s="39">
        <f t="shared" si="77"/>
        <v>14481.31505066975</v>
      </c>
      <c r="U291" s="40">
        <f t="shared" si="77"/>
        <v>18001889.15356859</v>
      </c>
      <c r="V291" s="40"/>
      <c r="W291" s="20">
        <f>X120</f>
        <v>18181617.666349977</v>
      </c>
      <c r="X291" s="20">
        <f>Y120</f>
        <v>36890025.5789296</v>
      </c>
      <c r="Y291" s="20"/>
      <c r="Z291" s="20">
        <f>AA120</f>
        <v>6441272.242307464</v>
      </c>
      <c r="AA291" s="20">
        <f>AB120</f>
        <v>13069172.5092949</v>
      </c>
      <c r="AB291" s="20"/>
      <c r="AC291" s="20">
        <f>AD120</f>
        <v>14748371.877572265</v>
      </c>
      <c r="AD291" s="20">
        <f>AE120</f>
        <v>29924059.88264467</v>
      </c>
      <c r="AE291" s="20"/>
    </row>
    <row r="292" spans="1:31" ht="13.5">
      <c r="A292" s="36">
        <f>A122</f>
        <v>-650022</v>
      </c>
      <c r="B292" s="37">
        <f>B122</f>
        <v>-65</v>
      </c>
      <c r="C292" s="37">
        <f>C122</f>
        <v>-22</v>
      </c>
      <c r="D292" s="39">
        <f>E122</f>
        <v>1</v>
      </c>
      <c r="E292" s="37">
        <f>F122</f>
        <v>20813</v>
      </c>
      <c r="F292" s="37" t="str">
        <f>G122</f>
        <v>Chuquisac</v>
      </c>
      <c r="G292" s="37" t="str">
        <f>H122</f>
        <v>Departmen</v>
      </c>
      <c r="H292" s="37">
        <f>I122</f>
        <v>165370</v>
      </c>
      <c r="I292" s="37"/>
      <c r="J292" s="39">
        <f aca="true" t="shared" si="78" ref="J292:U292">K122</f>
        <v>165373.597812945</v>
      </c>
      <c r="K292" s="44">
        <f t="shared" si="53"/>
        <v>11503.95897</v>
      </c>
      <c r="L292" s="39">
        <f t="shared" si="78"/>
        <v>4441.683</v>
      </c>
      <c r="M292" s="39">
        <f t="shared" si="78"/>
        <v>11503.95897</v>
      </c>
      <c r="N292" s="39">
        <f t="shared" si="78"/>
        <v>2235.4396577605585</v>
      </c>
      <c r="O292" s="39">
        <f t="shared" si="78"/>
        <v>9.143283640148482</v>
      </c>
      <c r="P292" s="36">
        <f t="shared" si="78"/>
        <v>-650022</v>
      </c>
      <c r="Q292" s="36">
        <f t="shared" si="78"/>
        <v>2</v>
      </c>
      <c r="R292" s="39">
        <f t="shared" si="78"/>
        <v>5785.11779160372</v>
      </c>
      <c r="S292" s="39">
        <f t="shared" si="78"/>
        <v>10352.123396216528</v>
      </c>
      <c r="T292" s="39">
        <f t="shared" si="78"/>
        <v>165373.59781294496</v>
      </c>
      <c r="U292" s="40">
        <f t="shared" si="78"/>
        <v>23141547.181933347</v>
      </c>
      <c r="V292" s="40"/>
      <c r="W292" s="20">
        <f>X122</f>
        <v>23372589.369949747</v>
      </c>
      <c r="X292" s="20">
        <f>Y122</f>
        <v>444921834.3563648</v>
      </c>
      <c r="Y292" s="20"/>
      <c r="Z292" s="20">
        <f>AA122</f>
        <v>8280297.930702833</v>
      </c>
      <c r="AA292" s="20">
        <f>AB122</f>
        <v>157624184.72478548</v>
      </c>
      <c r="AB292" s="20"/>
      <c r="AC292" s="20">
        <f>AD122</f>
        <v>18959129.275267206</v>
      </c>
      <c r="AD292" s="20">
        <f>AE122</f>
        <v>360906977.0333915</v>
      </c>
      <c r="AE292" s="20"/>
    </row>
    <row r="293" spans="1:31" ht="13.5">
      <c r="A293" s="36">
        <f>A124</f>
        <v>-650021</v>
      </c>
      <c r="B293" s="37">
        <f>B124</f>
        <v>-65</v>
      </c>
      <c r="C293" s="37">
        <f>C124</f>
        <v>-21</v>
      </c>
      <c r="D293" s="39">
        <f>E124</f>
        <v>1</v>
      </c>
      <c r="E293" s="37">
        <f>F124</f>
        <v>20812</v>
      </c>
      <c r="F293" s="37" t="str">
        <f>G124</f>
        <v>Chuquisac</v>
      </c>
      <c r="G293" s="37" t="str">
        <f>H124</f>
        <v>Departmen</v>
      </c>
      <c r="H293" s="37">
        <f>I124</f>
        <v>76484</v>
      </c>
      <c r="I293" s="37"/>
      <c r="J293" s="39">
        <f aca="true" t="shared" si="79" ref="J293:U293">K124</f>
        <v>76485.66399664561</v>
      </c>
      <c r="K293" s="44">
        <f t="shared" si="53"/>
        <v>11581.298959999998</v>
      </c>
      <c r="L293" s="39">
        <f t="shared" si="79"/>
        <v>4471.544</v>
      </c>
      <c r="M293" s="39">
        <f t="shared" si="79"/>
        <v>11581.298959999998</v>
      </c>
      <c r="N293" s="39">
        <f t="shared" si="79"/>
        <v>2235.4396577605585</v>
      </c>
      <c r="O293" s="39">
        <f t="shared" si="79"/>
        <v>9.143283640148482</v>
      </c>
      <c r="P293" s="36">
        <f t="shared" si="79"/>
        <v>-650021</v>
      </c>
      <c r="Q293" s="36">
        <f t="shared" si="79"/>
        <v>2</v>
      </c>
      <c r="R293" s="39">
        <f t="shared" si="79"/>
        <v>103561.4970837586</v>
      </c>
      <c r="S293" s="39">
        <f t="shared" si="79"/>
        <v>75014.96086521729</v>
      </c>
      <c r="T293" s="39">
        <f t="shared" si="79"/>
        <v>76485.66399664563</v>
      </c>
      <c r="U293" s="40">
        <f t="shared" si="79"/>
        <v>167691418.44346303</v>
      </c>
      <c r="V293" s="40"/>
      <c r="W293" s="20">
        <f>X124</f>
        <v>169365627.68816724</v>
      </c>
      <c r="X293" s="20">
        <f>Y124</f>
        <v>173364904.54310256</v>
      </c>
      <c r="Y293" s="20"/>
      <c r="Z293" s="20">
        <f>AA124</f>
        <v>60001818.124678455</v>
      </c>
      <c r="AA293" s="20">
        <f>AB124</f>
        <v>61418657.45480441</v>
      </c>
      <c r="AB293" s="20"/>
      <c r="AC293" s="20">
        <f>AD124</f>
        <v>137384214.4445993</v>
      </c>
      <c r="AD293" s="20">
        <f>AE124</f>
        <v>140628305.4479602</v>
      </c>
      <c r="AE293" s="20"/>
    </row>
    <row r="294" spans="1:31" ht="13.5">
      <c r="A294" s="36">
        <f>A126</f>
        <v>-650018</v>
      </c>
      <c r="B294" s="37">
        <f>B126</f>
        <v>-65</v>
      </c>
      <c r="C294" s="37">
        <f>C126</f>
        <v>-18</v>
      </c>
      <c r="D294" s="39">
        <f>E126</f>
        <v>1</v>
      </c>
      <c r="E294" s="37">
        <f>F126</f>
        <v>20809</v>
      </c>
      <c r="F294" s="37" t="str">
        <f>G126</f>
        <v>Santa Cru</v>
      </c>
      <c r="G294" s="37" t="str">
        <f>H126</f>
        <v>Departmen</v>
      </c>
      <c r="H294" s="37">
        <f>I126</f>
        <v>67846</v>
      </c>
      <c r="I294" s="37"/>
      <c r="J294" s="39">
        <f aca="true" t="shared" si="80" ref="J294:U294">K126</f>
        <v>67847.47606710446</v>
      </c>
      <c r="K294" s="44">
        <f t="shared" si="53"/>
        <v>11792.03949</v>
      </c>
      <c r="L294" s="39">
        <f t="shared" si="80"/>
        <v>4552.911</v>
      </c>
      <c r="M294" s="39">
        <f t="shared" si="80"/>
        <v>11792.03949</v>
      </c>
      <c r="N294" s="39">
        <f t="shared" si="80"/>
        <v>3108.0198728393843</v>
      </c>
      <c r="O294" s="39">
        <f t="shared" si="80"/>
        <v>3.598320392387891</v>
      </c>
      <c r="P294" s="36">
        <f t="shared" si="80"/>
        <v>-650018</v>
      </c>
      <c r="Q294" s="36">
        <f t="shared" si="80"/>
        <v>2</v>
      </c>
      <c r="R294" s="39">
        <f t="shared" si="80"/>
        <v>19815.527388919712</v>
      </c>
      <c r="S294" s="39">
        <f t="shared" si="80"/>
        <v>8788.118120104053</v>
      </c>
      <c r="T294" s="39">
        <f t="shared" si="80"/>
        <v>67847.47606710446</v>
      </c>
      <c r="U294" s="40">
        <f t="shared" si="80"/>
        <v>27313645.762143288</v>
      </c>
      <c r="V294" s="40"/>
      <c r="W294" s="20">
        <f>X126</f>
        <v>27586341.638092205</v>
      </c>
      <c r="X294" s="20">
        <f>Y126</f>
        <v>165392183.6681543</v>
      </c>
      <c r="Y294" s="20"/>
      <c r="Z294" s="20">
        <f>AA126</f>
        <v>9773120.297712542</v>
      </c>
      <c r="AA294" s="20">
        <f>AB126</f>
        <v>58594130.693221755</v>
      </c>
      <c r="AB294" s="20"/>
      <c r="AC294" s="20">
        <f>AD126</f>
        <v>22377196.17068689</v>
      </c>
      <c r="AD294" s="20">
        <f>AE126</f>
        <v>134161078.24642012</v>
      </c>
      <c r="AE294" s="20"/>
    </row>
    <row r="295" spans="1:31" ht="13.5">
      <c r="A295" s="36">
        <f>A128</f>
        <v>-650017</v>
      </c>
      <c r="B295" s="37">
        <f>B128</f>
        <v>-65</v>
      </c>
      <c r="C295" s="37">
        <f>C128</f>
        <v>-17</v>
      </c>
      <c r="D295" s="39">
        <f>E128</f>
        <v>1</v>
      </c>
      <c r="E295" s="37">
        <f>F128</f>
        <v>20808</v>
      </c>
      <c r="F295" s="37" t="str">
        <f>G128</f>
        <v>Santa Cru</v>
      </c>
      <c r="G295" s="37" t="str">
        <f>H128</f>
        <v>Departmen</v>
      </c>
      <c r="H295" s="37">
        <f>I128</f>
        <v>71920</v>
      </c>
      <c r="I295" s="37"/>
      <c r="J295" s="39">
        <f aca="true" t="shared" si="81" ref="J295:U295">K128</f>
        <v>71921.56470162062</v>
      </c>
      <c r="K295" s="44">
        <f t="shared" si="53"/>
        <v>11855.1293</v>
      </c>
      <c r="L295" s="39">
        <f t="shared" si="81"/>
        <v>4577.27</v>
      </c>
      <c r="M295" s="39">
        <f t="shared" si="81"/>
        <v>11855.1293</v>
      </c>
      <c r="N295" s="39">
        <f t="shared" si="81"/>
        <v>3108.0198728393843</v>
      </c>
      <c r="O295" s="39">
        <f t="shared" si="81"/>
        <v>3.598320392387891</v>
      </c>
      <c r="P295" s="36">
        <f t="shared" si="81"/>
        <v>-650017</v>
      </c>
      <c r="Q295" s="36">
        <f t="shared" si="81"/>
        <v>2</v>
      </c>
      <c r="R295" s="39">
        <f t="shared" si="81"/>
        <v>29903.64601372421</v>
      </c>
      <c r="S295" s="39">
        <f t="shared" si="81"/>
        <v>20481.637240302745</v>
      </c>
      <c r="T295" s="39">
        <f t="shared" si="81"/>
        <v>71921.56470162062</v>
      </c>
      <c r="U295" s="40">
        <f t="shared" si="81"/>
        <v>63657335.571148135</v>
      </c>
      <c r="V295" s="40"/>
      <c r="W295" s="20">
        <f>X128</f>
        <v>64292882.10474959</v>
      </c>
      <c r="X295" s="20">
        <f>Y128</f>
        <v>184319966.11290303</v>
      </c>
      <c r="Y295" s="20"/>
      <c r="Z295" s="20">
        <f>AA128</f>
        <v>22777288.824290156</v>
      </c>
      <c r="AA295" s="20">
        <f>AB128</f>
        <v>65299749.626978055</v>
      </c>
      <c r="AB295" s="20"/>
      <c r="AC295" s="20">
        <f>AD128</f>
        <v>52152418.54506093</v>
      </c>
      <c r="AD295" s="20">
        <f>AE128</f>
        <v>149514716.1589359</v>
      </c>
      <c r="AE295" s="20"/>
    </row>
    <row r="296" spans="1:31" ht="13.5">
      <c r="A296" s="36">
        <f>A130</f>
        <v>-640020</v>
      </c>
      <c r="B296" s="37">
        <f>B130</f>
        <v>-64</v>
      </c>
      <c r="C296" s="37">
        <f>C130</f>
        <v>-20</v>
      </c>
      <c r="D296" s="39">
        <f>E130</f>
        <v>1</v>
      </c>
      <c r="E296" s="37">
        <f>F130</f>
        <v>20991</v>
      </c>
      <c r="F296" s="37" t="str">
        <f>G130</f>
        <v>Santa Cru</v>
      </c>
      <c r="G296" s="37" t="str">
        <f>H130</f>
        <v>Departmen</v>
      </c>
      <c r="H296" s="37">
        <f>I130</f>
        <v>17365</v>
      </c>
      <c r="I296" s="37"/>
      <c r="J296" s="39">
        <f aca="true" t="shared" si="82" ref="J296:U296">K130</f>
        <v>17365.377795378783</v>
      </c>
      <c r="K296" s="44">
        <f t="shared" si="53"/>
        <v>11655.101009999998</v>
      </c>
      <c r="L296" s="39">
        <f t="shared" si="82"/>
        <v>4500.039</v>
      </c>
      <c r="M296" s="39">
        <f t="shared" si="82"/>
        <v>11655.101009999998</v>
      </c>
      <c r="N296" s="39">
        <f t="shared" si="82"/>
        <v>3108.0198728393843</v>
      </c>
      <c r="O296" s="39">
        <f t="shared" si="82"/>
        <v>3.598320392387891</v>
      </c>
      <c r="P296" s="36">
        <f t="shared" si="82"/>
        <v>-640020</v>
      </c>
      <c r="Q296" s="36">
        <f t="shared" si="82"/>
        <v>2</v>
      </c>
      <c r="R296" s="39">
        <f t="shared" si="82"/>
        <v>32208.988907231</v>
      </c>
      <c r="S296" s="39">
        <f t="shared" si="82"/>
        <v>9824.326306533882</v>
      </c>
      <c r="T296" s="39">
        <f t="shared" si="82"/>
        <v>17365.377795378783</v>
      </c>
      <c r="U296" s="40">
        <f t="shared" si="82"/>
        <v>30534201.397966053</v>
      </c>
      <c r="V296" s="40"/>
      <c r="W296" s="20">
        <f>X130</f>
        <v>30839050.881229088</v>
      </c>
      <c r="X296" s="20">
        <f>Y130</f>
        <v>47864920.17591282</v>
      </c>
      <c r="Y296" s="20"/>
      <c r="Z296" s="20">
        <f>AA130</f>
        <v>10925470.223038007</v>
      </c>
      <c r="AA296" s="20">
        <f>AB130</f>
        <v>16957291.00496833</v>
      </c>
      <c r="AB296" s="20"/>
      <c r="AC296" s="20">
        <f>AD130</f>
        <v>25015694.372977488</v>
      </c>
      <c r="AD296" s="20">
        <f>AE130</f>
        <v>38826558.538363084</v>
      </c>
      <c r="AE296" s="20"/>
    </row>
    <row r="297" spans="1:31" ht="13.5">
      <c r="A297" s="36">
        <f>A132</f>
        <v>-640016</v>
      </c>
      <c r="B297" s="37">
        <f>B132</f>
        <v>-64</v>
      </c>
      <c r="C297" s="37">
        <f>C132</f>
        <v>-16</v>
      </c>
      <c r="D297" s="39">
        <f>E132</f>
        <v>1</v>
      </c>
      <c r="E297" s="37">
        <f>F132</f>
        <v>20987</v>
      </c>
      <c r="F297" s="37" t="str">
        <f>G132</f>
        <v>El Beni</v>
      </c>
      <c r="G297" s="37" t="str">
        <f>H132</f>
        <v>Departmen</v>
      </c>
      <c r="H297" s="37">
        <f>I132</f>
        <v>7219</v>
      </c>
      <c r="I297" s="37"/>
      <c r="J297" s="39">
        <f aca="true" t="shared" si="83" ref="J297:U297">K132</f>
        <v>7219.157057577854</v>
      </c>
      <c r="K297" s="44">
        <f t="shared" si="53"/>
        <v>11914.619009999999</v>
      </c>
      <c r="L297" s="39">
        <f t="shared" si="83"/>
        <v>4600.239</v>
      </c>
      <c r="M297" s="39">
        <f t="shared" si="83"/>
        <v>11914.619009999999</v>
      </c>
      <c r="N297" s="39">
        <f t="shared" si="83"/>
        <v>2360.226399627931</v>
      </c>
      <c r="O297" s="39">
        <f t="shared" si="83"/>
        <v>1.2944254673179207</v>
      </c>
      <c r="P297" s="36">
        <f t="shared" si="83"/>
        <v>-640016</v>
      </c>
      <c r="Q297" s="36">
        <f t="shared" si="83"/>
        <v>2</v>
      </c>
      <c r="R297" s="39">
        <f t="shared" si="83"/>
        <v>3871.0691562634915</v>
      </c>
      <c r="S297" s="39">
        <f t="shared" si="83"/>
        <v>776.6478918697421</v>
      </c>
      <c r="T297" s="39">
        <f t="shared" si="83"/>
        <v>7219.157057577854</v>
      </c>
      <c r="U297" s="40">
        <f t="shared" si="83"/>
        <v>1833064.8576063442</v>
      </c>
      <c r="V297" s="40"/>
      <c r="W297" s="20">
        <f>X132</f>
        <v>1851365.938002904</v>
      </c>
      <c r="X297" s="20">
        <f>Y132</f>
        <v>22074723.933748648</v>
      </c>
      <c r="Y297" s="20"/>
      <c r="Z297" s="20">
        <f>AA132</f>
        <v>655890.594866174</v>
      </c>
      <c r="AA297" s="20">
        <f>AB132</f>
        <v>7820498.106404213</v>
      </c>
      <c r="AB297" s="20"/>
      <c r="AC297" s="20">
        <f>AD132</f>
        <v>1501771.395494245</v>
      </c>
      <c r="AD297" s="20">
        <f>AE132</f>
        <v>17906340.549236096</v>
      </c>
      <c r="AE297" s="20"/>
    </row>
    <row r="298" spans="1:31" ht="13.5">
      <c r="A298" s="36">
        <f>A134</f>
        <v>-640015</v>
      </c>
      <c r="B298" s="37">
        <f>B134</f>
        <v>-64</v>
      </c>
      <c r="C298" s="37">
        <f>C134</f>
        <v>-15</v>
      </c>
      <c r="D298" s="39">
        <f>E134</f>
        <v>1</v>
      </c>
      <c r="E298" s="37">
        <f>F134</f>
        <v>20986</v>
      </c>
      <c r="F298" s="37" t="str">
        <f>G134</f>
        <v>El Beni</v>
      </c>
      <c r="G298" s="37" t="str">
        <f>H134</f>
        <v>Departmen</v>
      </c>
      <c r="H298" s="37">
        <f>I134</f>
        <v>17923</v>
      </c>
      <c r="I298" s="37"/>
      <c r="J298" s="39">
        <f aca="true" t="shared" si="84" ref="J298:U298">K134</f>
        <v>17923.389935305153</v>
      </c>
      <c r="K298" s="44">
        <f t="shared" si="53"/>
        <v>11970.46977</v>
      </c>
      <c r="L298" s="39">
        <f t="shared" si="84"/>
        <v>4621.803</v>
      </c>
      <c r="M298" s="39">
        <f t="shared" si="84"/>
        <v>11970.46977</v>
      </c>
      <c r="N298" s="39">
        <f t="shared" si="84"/>
        <v>2360.226399627931</v>
      </c>
      <c r="O298" s="39">
        <f t="shared" si="84"/>
        <v>1.2944254673179207</v>
      </c>
      <c r="P298" s="36">
        <f t="shared" si="84"/>
        <v>-640015</v>
      </c>
      <c r="Q298" s="36">
        <f t="shared" si="84"/>
        <v>2</v>
      </c>
      <c r="R298" s="39">
        <f t="shared" si="84"/>
        <v>8847.577008773003</v>
      </c>
      <c r="S298" s="39">
        <f t="shared" si="84"/>
        <v>5803.181226933117</v>
      </c>
      <c r="T298" s="39">
        <f t="shared" si="84"/>
        <v>17923.389935305153</v>
      </c>
      <c r="U298" s="40">
        <f t="shared" si="84"/>
        <v>13696821.53363275</v>
      </c>
      <c r="V298" s="40"/>
      <c r="W298" s="20">
        <f>X134</f>
        <v>13833568.812936151</v>
      </c>
      <c r="X298" s="20">
        <f>Y134</f>
        <v>51879509.204799294</v>
      </c>
      <c r="Y298" s="20"/>
      <c r="Z298" s="20">
        <f>AA134</f>
        <v>4900872.102911409</v>
      </c>
      <c r="AA298" s="20">
        <f>AB134</f>
        <v>18379555.03837707</v>
      </c>
      <c r="AB298" s="20"/>
      <c r="AC298" s="20">
        <f>AD134</f>
        <v>11221367.701773178</v>
      </c>
      <c r="AD298" s="20">
        <f>AE134</f>
        <v>42083070.30866729</v>
      </c>
      <c r="AE298" s="20"/>
    </row>
    <row r="299" spans="1:31" ht="13.5">
      <c r="A299" s="36">
        <f>A136</f>
        <v>-630021</v>
      </c>
      <c r="B299" s="37">
        <f>B136</f>
        <v>-63</v>
      </c>
      <c r="C299" s="37">
        <f>C136</f>
        <v>-21</v>
      </c>
      <c r="D299" s="39">
        <f>E136</f>
        <v>0.835</v>
      </c>
      <c r="E299" s="37">
        <f>F136</f>
        <v>21172</v>
      </c>
      <c r="F299" s="37" t="str">
        <f>G136</f>
        <v>Santa Cru</v>
      </c>
      <c r="G299" s="37" t="str">
        <f>H136</f>
        <v>Departmen</v>
      </c>
      <c r="H299" s="37">
        <f>I136</f>
        <v>11948</v>
      </c>
      <c r="I299" s="37"/>
      <c r="J299" s="39">
        <f aca="true" t="shared" si="85" ref="J299:U299">K136</f>
        <v>11948.259942366007</v>
      </c>
      <c r="K299" s="44">
        <f t="shared" si="53"/>
        <v>9670.384631599998</v>
      </c>
      <c r="L299" s="39">
        <f t="shared" si="85"/>
        <v>4471.544</v>
      </c>
      <c r="M299" s="39">
        <f t="shared" si="85"/>
        <v>11581.298959999998</v>
      </c>
      <c r="N299" s="39">
        <f t="shared" si="85"/>
        <v>3108.0198728393843</v>
      </c>
      <c r="O299" s="39">
        <f t="shared" si="85"/>
        <v>3.598320392387891</v>
      </c>
      <c r="P299" s="36">
        <f t="shared" si="85"/>
        <v>-630021</v>
      </c>
      <c r="Q299" s="36">
        <f t="shared" si="85"/>
        <v>2</v>
      </c>
      <c r="R299" s="39">
        <f t="shared" si="85"/>
        <v>18627.931225494576</v>
      </c>
      <c r="S299" s="39">
        <f t="shared" si="85"/>
        <v>3727.3095533885826</v>
      </c>
      <c r="T299" s="39">
        <f t="shared" si="85"/>
        <v>11948.259942366007</v>
      </c>
      <c r="U299" s="40">
        <f t="shared" si="85"/>
        <v>11584552.164155805</v>
      </c>
      <c r="V299" s="40"/>
      <c r="W299" s="20">
        <f>X136</f>
        <v>11700210.821641173</v>
      </c>
      <c r="X299" s="20">
        <f>Y136</f>
        <v>30261127.294344995</v>
      </c>
      <c r="Y299" s="20"/>
      <c r="Z299" s="20">
        <f>AA136</f>
        <v>4145079.089088134</v>
      </c>
      <c r="AA299" s="20">
        <f>AB136</f>
        <v>10720726.991347414</v>
      </c>
      <c r="AB299" s="20"/>
      <c r="AC299" s="20">
        <f>AD136</f>
        <v>9490852.981851377</v>
      </c>
      <c r="AD299" s="20">
        <f>AE136</f>
        <v>24546900.444263324</v>
      </c>
      <c r="AE299" s="20"/>
    </row>
    <row r="300" spans="1:31" ht="13.5">
      <c r="A300" s="36">
        <f>A138</f>
        <v>-630015</v>
      </c>
      <c r="B300" s="37">
        <f>B138</f>
        <v>-63</v>
      </c>
      <c r="C300" s="37">
        <f>C138</f>
        <v>-15</v>
      </c>
      <c r="D300" s="39">
        <f>E138</f>
        <v>1</v>
      </c>
      <c r="E300" s="37">
        <f>F138</f>
        <v>21166</v>
      </c>
      <c r="F300" s="37" t="str">
        <f>G138</f>
        <v>El Beni</v>
      </c>
      <c r="G300" s="37" t="str">
        <f>H138</f>
        <v>Departmen</v>
      </c>
      <c r="H300" s="37">
        <f>I138</f>
        <v>12846</v>
      </c>
      <c r="I300" s="37"/>
      <c r="J300" s="39">
        <f aca="true" t="shared" si="86" ref="J300:U300">K138</f>
        <v>12846.279479380124</v>
      </c>
      <c r="K300" s="44">
        <f t="shared" si="53"/>
        <v>11970.46977</v>
      </c>
      <c r="L300" s="39">
        <f t="shared" si="86"/>
        <v>4621.803</v>
      </c>
      <c r="M300" s="39">
        <f t="shared" si="86"/>
        <v>11970.46977</v>
      </c>
      <c r="N300" s="39">
        <f t="shared" si="86"/>
        <v>2360.226399627931</v>
      </c>
      <c r="O300" s="39">
        <f t="shared" si="86"/>
        <v>1.2944254673179207</v>
      </c>
      <c r="P300" s="36">
        <f t="shared" si="86"/>
        <v>-630015</v>
      </c>
      <c r="Q300" s="36">
        <f t="shared" si="86"/>
        <v>2</v>
      </c>
      <c r="R300" s="39">
        <f t="shared" si="86"/>
        <v>1208.6007122316887</v>
      </c>
      <c r="S300" s="39">
        <f t="shared" si="86"/>
        <v>379.40113182019303</v>
      </c>
      <c r="T300" s="39">
        <f t="shared" si="86"/>
        <v>12846.279479380124</v>
      </c>
      <c r="U300" s="40">
        <f t="shared" si="86"/>
        <v>895472.5673707363</v>
      </c>
      <c r="V300" s="40"/>
      <c r="W300" s="20">
        <f>X138</f>
        <v>904412.8486599459</v>
      </c>
      <c r="X300" s="20">
        <f>Y138</f>
        <v>40038566.54984513</v>
      </c>
      <c r="Y300" s="20"/>
      <c r="Z300" s="20">
        <f>AA138</f>
        <v>320409.8493634771</v>
      </c>
      <c r="AA300" s="20">
        <f>AB138</f>
        <v>14184618.336607654</v>
      </c>
      <c r="AB300" s="20"/>
      <c r="AC300" s="20">
        <f>AD138</f>
        <v>733632.0270103413</v>
      </c>
      <c r="AD300" s="20">
        <f>AE138</f>
        <v>32478059.97014935</v>
      </c>
      <c r="AE300" s="20"/>
    </row>
    <row r="301" spans="1:31" ht="13.5">
      <c r="A301" s="36">
        <f>A140</f>
        <v>-630014</v>
      </c>
      <c r="B301" s="37">
        <f>B140</f>
        <v>-63</v>
      </c>
      <c r="C301" s="37">
        <f>C140</f>
        <v>-14</v>
      </c>
      <c r="D301" s="39">
        <f>E140</f>
        <v>0.9059999999999999</v>
      </c>
      <c r="E301" s="37">
        <f>F140</f>
        <v>21165</v>
      </c>
      <c r="F301" s="37" t="str">
        <f>G140</f>
        <v>El Beni</v>
      </c>
      <c r="G301" s="37" t="str">
        <f>H140</f>
        <v>Departmen</v>
      </c>
      <c r="H301" s="37">
        <f>I140</f>
        <v>6142</v>
      </c>
      <c r="I301" s="37"/>
      <c r="J301" s="39">
        <f aca="true" t="shared" si="87" ref="J301:U301">K140</f>
        <v>6142.133626214598</v>
      </c>
      <c r="K301" s="44">
        <f t="shared" si="53"/>
        <v>10892.540125319998</v>
      </c>
      <c r="L301" s="39">
        <f t="shared" si="87"/>
        <v>4641.958</v>
      </c>
      <c r="M301" s="39">
        <f t="shared" si="87"/>
        <v>12022.671219999998</v>
      </c>
      <c r="N301" s="39">
        <f t="shared" si="87"/>
        <v>2360.226399627931</v>
      </c>
      <c r="O301" s="39">
        <f t="shared" si="87"/>
        <v>1.2944254673179207</v>
      </c>
      <c r="P301" s="36">
        <f t="shared" si="87"/>
        <v>-630014</v>
      </c>
      <c r="Q301" s="36">
        <f t="shared" si="87"/>
        <v>2</v>
      </c>
      <c r="R301" s="39">
        <f t="shared" si="87"/>
        <v>13134.709329630332</v>
      </c>
      <c r="S301" s="39">
        <f t="shared" si="87"/>
        <v>5100.560178897396</v>
      </c>
      <c r="T301" s="39">
        <f t="shared" si="87"/>
        <v>6142.133626214599</v>
      </c>
      <c r="U301" s="40">
        <f t="shared" si="87"/>
        <v>12038476.787124598</v>
      </c>
      <c r="V301" s="40"/>
      <c r="W301" s="20">
        <f>X140</f>
        <v>12158667.368826644</v>
      </c>
      <c r="X301" s="20">
        <f>Y140</f>
        <v>15428218.433818197</v>
      </c>
      <c r="Y301" s="20"/>
      <c r="Z301" s="20">
        <f>AA140</f>
        <v>4307498.269046764</v>
      </c>
      <c r="AA301" s="20">
        <f>AB140</f>
        <v>5465814.81195341</v>
      </c>
      <c r="AB301" s="20"/>
      <c r="AC301" s="20">
        <f>AD140</f>
        <v>9862738.903757714</v>
      </c>
      <c r="AD301" s="20">
        <f>AE140</f>
        <v>12514898.676562369</v>
      </c>
      <c r="AE301" s="20"/>
    </row>
    <row r="302" spans="1:31" ht="13.5">
      <c r="A302" s="36">
        <f>A142</f>
        <v>-620014</v>
      </c>
      <c r="B302" s="37">
        <f>B142</f>
        <v>-62</v>
      </c>
      <c r="C302" s="37">
        <f>C142</f>
        <v>-14</v>
      </c>
      <c r="D302" s="39">
        <f>E142</f>
        <v>0.489</v>
      </c>
      <c r="E302" s="37">
        <f>F142</f>
        <v>21345</v>
      </c>
      <c r="F302" s="37" t="str">
        <f>G142</f>
        <v>El Beni</v>
      </c>
      <c r="G302" s="37" t="str">
        <f>H142</f>
        <v>Departmen</v>
      </c>
      <c r="H302" s="37">
        <f>I142</f>
        <v>3856</v>
      </c>
      <c r="I302" s="37"/>
      <c r="J302" s="39">
        <f aca="true" t="shared" si="88" ref="J302:U302">K142</f>
        <v>3856.0838916775465</v>
      </c>
      <c r="K302" s="44">
        <f t="shared" si="53"/>
        <v>5879.086226579999</v>
      </c>
      <c r="L302" s="39">
        <f t="shared" si="88"/>
        <v>4641.958</v>
      </c>
      <c r="M302" s="39">
        <f t="shared" si="88"/>
        <v>12022.671219999998</v>
      </c>
      <c r="N302" s="39">
        <f t="shared" si="88"/>
        <v>2360.226399627931</v>
      </c>
      <c r="O302" s="39">
        <f t="shared" si="88"/>
        <v>1.2944254673179207</v>
      </c>
      <c r="P302" s="36">
        <f t="shared" si="88"/>
        <v>-620014</v>
      </c>
      <c r="Q302" s="36">
        <f t="shared" si="88"/>
        <v>2</v>
      </c>
      <c r="R302" s="39">
        <f t="shared" si="88"/>
        <v>824.8099460549853</v>
      </c>
      <c r="S302" s="39">
        <f t="shared" si="88"/>
        <v>161.55687568690578</v>
      </c>
      <c r="T302" s="39">
        <f t="shared" si="88"/>
        <v>3856.0838916775465</v>
      </c>
      <c r="U302" s="40">
        <f t="shared" si="88"/>
        <v>381310.8030376429</v>
      </c>
      <c r="V302" s="40"/>
      <c r="W302" s="20">
        <f>X142</f>
        <v>385117.7603493341</v>
      </c>
      <c r="X302" s="20">
        <f>Y142</f>
        <v>11982422.560011314</v>
      </c>
      <c r="Y302" s="20"/>
      <c r="Z302" s="20">
        <f>AA142</f>
        <v>136437.16336357116</v>
      </c>
      <c r="AA302" s="20">
        <f>AB142</f>
        <v>4245059.336730304</v>
      </c>
      <c r="AB302" s="20"/>
      <c r="AC302" s="20">
        <f>AD142</f>
        <v>312395.7422557541</v>
      </c>
      <c r="AD302" s="20">
        <f>AE142</f>
        <v>9719774.508091707</v>
      </c>
      <c r="AE302" s="20"/>
    </row>
    <row r="303" spans="1:31" ht="13.5">
      <c r="A303" s="36">
        <f>A144</f>
        <v>-680018</v>
      </c>
      <c r="B303" s="37">
        <f>B144</f>
        <v>-68</v>
      </c>
      <c r="C303" s="37">
        <f>C144</f>
        <v>-18</v>
      </c>
      <c r="D303" s="39">
        <f>E144</f>
        <v>1.005</v>
      </c>
      <c r="E303" s="37">
        <f>F144</f>
        <v>20269</v>
      </c>
      <c r="F303" s="37" t="str">
        <f>G144</f>
        <v>Cochabamb</v>
      </c>
      <c r="G303" s="37" t="str">
        <f>H144</f>
        <v>Departmen</v>
      </c>
      <c r="H303" s="37">
        <f>I144</f>
        <v>212996</v>
      </c>
      <c r="I303" s="37"/>
      <c r="J303" s="39">
        <f aca="true" t="shared" si="89" ref="J303:U303">K144</f>
        <v>213000.6339708897</v>
      </c>
      <c r="K303" s="44">
        <f t="shared" si="53"/>
        <v>11850.999687449998</v>
      </c>
      <c r="L303" s="39">
        <f t="shared" si="89"/>
        <v>4552.911</v>
      </c>
      <c r="M303" s="39">
        <f t="shared" si="89"/>
        <v>11792.03949</v>
      </c>
      <c r="N303" s="39">
        <f t="shared" si="89"/>
        <v>2310.2792106555394</v>
      </c>
      <c r="O303" s="39">
        <f t="shared" si="89"/>
        <v>21.187627905945757</v>
      </c>
      <c r="P303" s="36">
        <f t="shared" si="89"/>
        <v>-680018</v>
      </c>
      <c r="Q303" s="36">
        <f t="shared" si="89"/>
        <v>3</v>
      </c>
      <c r="R303" s="39">
        <f t="shared" si="89"/>
        <v>0</v>
      </c>
      <c r="S303" s="39">
        <f t="shared" si="89"/>
        <v>0</v>
      </c>
      <c r="T303" s="39">
        <f t="shared" si="89"/>
        <v>213000.63397088967</v>
      </c>
      <c r="U303" s="40">
        <f t="shared" si="89"/>
        <v>0</v>
      </c>
      <c r="V303" s="40"/>
      <c r="W303" s="20">
        <f>X144</f>
        <v>0</v>
      </c>
      <c r="X303" s="20">
        <f>Y144</f>
        <v>459396847.1304875</v>
      </c>
      <c r="Y303" s="20"/>
      <c r="Z303" s="20">
        <f>AA144</f>
        <v>0</v>
      </c>
      <c r="AA303" s="20">
        <f>AB144</f>
        <v>162752303.66887504</v>
      </c>
      <c r="AB303" s="20"/>
      <c r="AC303" s="20">
        <f>AD144</f>
        <v>0</v>
      </c>
      <c r="AD303" s="20">
        <f>AE144</f>
        <v>372648664.4477341</v>
      </c>
      <c r="AE303" s="20"/>
    </row>
    <row r="304" spans="1:31" ht="13.5">
      <c r="A304" s="36">
        <f>A147</f>
        <v>-680013</v>
      </c>
      <c r="B304" s="37">
        <f>B147</f>
        <v>-68</v>
      </c>
      <c r="C304" s="37">
        <f>C147</f>
        <v>-13</v>
      </c>
      <c r="D304" s="39">
        <f>E147</f>
        <v>1.001</v>
      </c>
      <c r="E304" s="37">
        <f>F147</f>
        <v>20264</v>
      </c>
      <c r="F304" s="37" t="str">
        <f>G147</f>
        <v>El Beni</v>
      </c>
      <c r="G304" s="37" t="str">
        <f>H147</f>
        <v>Departmen</v>
      </c>
      <c r="H304" s="37">
        <f>I147</f>
        <v>3216</v>
      </c>
      <c r="I304" s="37"/>
      <c r="J304" s="39">
        <f aca="true" t="shared" si="90" ref="J304:U304">K147</f>
        <v>3216.069967747663</v>
      </c>
      <c r="K304" s="44">
        <f t="shared" si="53"/>
        <v>12083.291990769998</v>
      </c>
      <c r="L304" s="39">
        <f t="shared" si="90"/>
        <v>4660.703</v>
      </c>
      <c r="M304" s="39">
        <f t="shared" si="90"/>
        <v>12071.22077</v>
      </c>
      <c r="N304" s="39">
        <f t="shared" si="90"/>
        <v>2360.226399627931</v>
      </c>
      <c r="O304" s="39">
        <f t="shared" si="90"/>
        <v>1.2944254673179207</v>
      </c>
      <c r="P304" s="36">
        <f t="shared" si="90"/>
        <v>-680013</v>
      </c>
      <c r="Q304" s="36">
        <f t="shared" si="90"/>
        <v>3</v>
      </c>
      <c r="R304" s="39">
        <f t="shared" si="90"/>
        <v>46.87588675891512</v>
      </c>
      <c r="S304" s="39">
        <f t="shared" si="90"/>
        <v>0.9564626300282243</v>
      </c>
      <c r="T304" s="39">
        <f t="shared" si="90"/>
        <v>3216.069967747663</v>
      </c>
      <c r="U304" s="40">
        <f t="shared" si="90"/>
        <v>2257.468349650178</v>
      </c>
      <c r="V304" s="40"/>
      <c r="W304" s="20">
        <f>X147</f>
        <v>2280.0066191435913</v>
      </c>
      <c r="X304" s="20">
        <f>Y147</f>
        <v>6784836.6549436385</v>
      </c>
      <c r="Y304" s="20"/>
      <c r="Z304" s="20">
        <f>AA147</f>
        <v>807.7467922641227</v>
      </c>
      <c r="AA304" s="20">
        <f>AB147</f>
        <v>2403690.4095152617</v>
      </c>
      <c r="AB304" s="20"/>
      <c r="AC304" s="20">
        <f>AD147</f>
        <v>1849.4715992565789</v>
      </c>
      <c r="AD304" s="20">
        <f>AE147</f>
        <v>5503651.872566337</v>
      </c>
      <c r="AE304" s="20"/>
    </row>
    <row r="305" spans="1:31" ht="13.5">
      <c r="A305" s="36">
        <f>A150</f>
        <v>-670017</v>
      </c>
      <c r="B305" s="37">
        <f>B150</f>
        <v>-67</v>
      </c>
      <c r="C305" s="37">
        <f>C150</f>
        <v>-17</v>
      </c>
      <c r="D305" s="39">
        <f>E150</f>
        <v>1.003</v>
      </c>
      <c r="E305" s="37">
        <f>F150</f>
        <v>20448</v>
      </c>
      <c r="F305" s="37" t="str">
        <f>G150</f>
        <v>El Beni</v>
      </c>
      <c r="G305" s="37" t="str">
        <f>H150</f>
        <v>Departmen</v>
      </c>
      <c r="H305" s="37">
        <f>I150</f>
        <v>55294</v>
      </c>
      <c r="I305" s="37"/>
      <c r="J305" s="39">
        <f aca="true" t="shared" si="91" ref="J305:U305">K150</f>
        <v>55295.20298402963</v>
      </c>
      <c r="K305" s="44">
        <f t="shared" si="53"/>
        <v>11890.694687899999</v>
      </c>
      <c r="L305" s="39">
        <f t="shared" si="91"/>
        <v>4577.27</v>
      </c>
      <c r="M305" s="39">
        <f t="shared" si="91"/>
        <v>11855.1293</v>
      </c>
      <c r="N305" s="39">
        <f t="shared" si="91"/>
        <v>2360.226399627931</v>
      </c>
      <c r="O305" s="39">
        <f t="shared" si="91"/>
        <v>1.2944254673179207</v>
      </c>
      <c r="P305" s="36">
        <f t="shared" si="91"/>
        <v>-670017</v>
      </c>
      <c r="Q305" s="36">
        <f t="shared" si="91"/>
        <v>3</v>
      </c>
      <c r="R305" s="39">
        <f t="shared" si="91"/>
        <v>2163.7269610816293</v>
      </c>
      <c r="S305" s="39">
        <f t="shared" si="91"/>
        <v>580.8740986411386</v>
      </c>
      <c r="T305" s="39">
        <f t="shared" si="91"/>
        <v>55295.202984029616</v>
      </c>
      <c r="U305" s="40">
        <f t="shared" si="91"/>
        <v>1370994.3824728944</v>
      </c>
      <c r="V305" s="40"/>
      <c r="W305" s="20">
        <f>X150</f>
        <v>1384682.2115274714</v>
      </c>
      <c r="X305" s="20">
        <f>Y150</f>
        <v>127200480.28972352</v>
      </c>
      <c r="Y305" s="20"/>
      <c r="Z305" s="20">
        <f>AA150</f>
        <v>490556.7401758788</v>
      </c>
      <c r="AA305" s="20">
        <f>AB150</f>
        <v>45063807.73888849</v>
      </c>
      <c r="AB305" s="20"/>
      <c r="AC305" s="20">
        <f>AD150</f>
        <v>1123211.8375067601</v>
      </c>
      <c r="AD305" s="20">
        <f>AE150</f>
        <v>103181137.16529697</v>
      </c>
      <c r="AE305" s="20"/>
    </row>
    <row r="306" spans="1:31" ht="13.5">
      <c r="A306" s="36">
        <f>A153</f>
        <v>-670016</v>
      </c>
      <c r="B306" s="37">
        <f>B153</f>
        <v>-67</v>
      </c>
      <c r="C306" s="37">
        <f>C153</f>
        <v>-16</v>
      </c>
      <c r="D306" s="39">
        <f>E153</f>
        <v>1</v>
      </c>
      <c r="E306" s="37">
        <f>F153</f>
        <v>20447</v>
      </c>
      <c r="F306" s="37" t="str">
        <f>G153</f>
        <v>El Beni</v>
      </c>
      <c r="G306" s="37" t="str">
        <f>H153</f>
        <v>Departmen</v>
      </c>
      <c r="H306" s="37">
        <f>I153</f>
        <v>8395</v>
      </c>
      <c r="I306" s="37"/>
      <c r="J306" s="39">
        <f aca="true" t="shared" si="92" ref="J306:U306">K153</f>
        <v>8395.182642799015</v>
      </c>
      <c r="K306" s="44">
        <f t="shared" si="53"/>
        <v>11914.619009999999</v>
      </c>
      <c r="L306" s="39">
        <f t="shared" si="92"/>
        <v>4600.239</v>
      </c>
      <c r="M306" s="39">
        <f t="shared" si="92"/>
        <v>11914.619009999999</v>
      </c>
      <c r="N306" s="39">
        <f t="shared" si="92"/>
        <v>2360.226399627931</v>
      </c>
      <c r="O306" s="39">
        <f t="shared" si="92"/>
        <v>1.2944254673179207</v>
      </c>
      <c r="P306" s="36">
        <f t="shared" si="92"/>
        <v>-670016</v>
      </c>
      <c r="Q306" s="36">
        <f t="shared" si="92"/>
        <v>3</v>
      </c>
      <c r="R306" s="39">
        <f t="shared" si="92"/>
        <v>13355.959718423044</v>
      </c>
      <c r="S306" s="39">
        <f t="shared" si="92"/>
        <v>2598.559956744693</v>
      </c>
      <c r="T306" s="39">
        <f t="shared" si="92"/>
        <v>8395.182642799015</v>
      </c>
      <c r="U306" s="40">
        <f t="shared" si="92"/>
        <v>6133189.810924839</v>
      </c>
      <c r="V306" s="40"/>
      <c r="W306" s="20">
        <f>X153</f>
        <v>6194422.777860699</v>
      </c>
      <c r="X306" s="20">
        <f>Y153</f>
        <v>19294054.022074148</v>
      </c>
      <c r="Y306" s="20"/>
      <c r="Z306" s="20">
        <f>AA153</f>
        <v>2194522.194248806</v>
      </c>
      <c r="AA306" s="20">
        <f>AB153</f>
        <v>6835379.386729574</v>
      </c>
      <c r="AB306" s="20"/>
      <c r="AC306" s="20">
        <f>AD153</f>
        <v>5024726.202656651</v>
      </c>
      <c r="AD306" s="20">
        <f>AE153</f>
        <v>15650746.207812212</v>
      </c>
      <c r="AE306" s="20"/>
    </row>
    <row r="307" spans="1:31" ht="13.5">
      <c r="A307" s="36">
        <f>A156</f>
        <v>-670013</v>
      </c>
      <c r="B307" s="37">
        <f>B156</f>
        <v>-67</v>
      </c>
      <c r="C307" s="37">
        <f>C156</f>
        <v>-13</v>
      </c>
      <c r="D307" s="39">
        <f>E156</f>
        <v>1</v>
      </c>
      <c r="E307" s="37">
        <f>F156</f>
        <v>20444</v>
      </c>
      <c r="F307" s="37" t="str">
        <f>G156</f>
        <v>El Beni</v>
      </c>
      <c r="G307" s="37" t="str">
        <f>H156</f>
        <v>Departmen</v>
      </c>
      <c r="H307" s="37">
        <f>I156</f>
        <v>7894</v>
      </c>
      <c r="I307" s="37"/>
      <c r="J307" s="39">
        <f aca="true" t="shared" si="93" ref="J307:U307">K156</f>
        <v>7894.171742972653</v>
      </c>
      <c r="K307" s="44">
        <f t="shared" si="53"/>
        <v>12071.22077</v>
      </c>
      <c r="L307" s="39">
        <f t="shared" si="93"/>
        <v>4660.703</v>
      </c>
      <c r="M307" s="39">
        <f t="shared" si="93"/>
        <v>12071.22077</v>
      </c>
      <c r="N307" s="39">
        <f t="shared" si="93"/>
        <v>2360.226399627931</v>
      </c>
      <c r="O307" s="39">
        <f t="shared" si="93"/>
        <v>1.2944254673179207</v>
      </c>
      <c r="P307" s="36">
        <f t="shared" si="93"/>
        <v>-670013</v>
      </c>
      <c r="Q307" s="36">
        <f t="shared" si="93"/>
        <v>3</v>
      </c>
      <c r="R307" s="39">
        <f t="shared" si="93"/>
        <v>14672.152555540433</v>
      </c>
      <c r="S307" s="39">
        <f t="shared" si="93"/>
        <v>6108.04383026125</v>
      </c>
      <c r="T307" s="39">
        <f t="shared" si="93"/>
        <v>7894.171742972653</v>
      </c>
      <c r="U307" s="40">
        <f t="shared" si="93"/>
        <v>14416366.29826711</v>
      </c>
      <c r="V307" s="40"/>
      <c r="W307" s="20">
        <f>X156</f>
        <v>14560297.418628754</v>
      </c>
      <c r="X307" s="20">
        <f>Y156</f>
        <v>18406047.816216156</v>
      </c>
      <c r="Y307" s="20"/>
      <c r="Z307" s="20">
        <f>AA156</f>
        <v>5158333.066035836</v>
      </c>
      <c r="AA307" s="20">
        <f>AB156</f>
        <v>6520781.98237561</v>
      </c>
      <c r="AB307" s="20"/>
      <c r="AC307" s="20">
        <f>AD156</f>
        <v>11810867.70818134</v>
      </c>
      <c r="AD307" s="20">
        <f>AE156</f>
        <v>14930422.747385222</v>
      </c>
      <c r="AE307" s="20"/>
    </row>
    <row r="308" spans="1:31" ht="13.5">
      <c r="A308" s="36">
        <f>A159</f>
        <v>-660022</v>
      </c>
      <c r="B308" s="37">
        <f>B159</f>
        <v>-66</v>
      </c>
      <c r="C308" s="37">
        <f>C159</f>
        <v>-22</v>
      </c>
      <c r="D308" s="39">
        <f>E159</f>
        <v>0.994</v>
      </c>
      <c r="E308" s="37">
        <f>F159</f>
        <v>20633</v>
      </c>
      <c r="F308" s="37" t="str">
        <f>G159</f>
        <v>Potosi</v>
      </c>
      <c r="G308" s="37" t="str">
        <f>H159</f>
        <v>Departmen</v>
      </c>
      <c r="H308" s="37">
        <f>I159</f>
        <v>83259</v>
      </c>
      <c r="I308" s="37"/>
      <c r="J308" s="39">
        <f aca="true" t="shared" si="94" ref="J308:U308">K159</f>
        <v>83260.81139449711</v>
      </c>
      <c r="K308" s="44">
        <f t="shared" si="53"/>
        <v>11434.93521618</v>
      </c>
      <c r="L308" s="39">
        <f t="shared" si="94"/>
        <v>4441.683</v>
      </c>
      <c r="M308" s="39">
        <f t="shared" si="94"/>
        <v>11503.95897</v>
      </c>
      <c r="N308" s="39">
        <f t="shared" si="94"/>
        <v>1332.3369852593603</v>
      </c>
      <c r="O308" s="39">
        <f t="shared" si="94"/>
        <v>5.903113663111383</v>
      </c>
      <c r="P308" s="36">
        <f t="shared" si="94"/>
        <v>-660022</v>
      </c>
      <c r="Q308" s="36">
        <f t="shared" si="94"/>
        <v>3</v>
      </c>
      <c r="R308" s="39">
        <f t="shared" si="94"/>
        <v>43529.78269781072</v>
      </c>
      <c r="S308" s="39">
        <f t="shared" si="94"/>
        <v>46766.55597626228</v>
      </c>
      <c r="T308" s="39">
        <f t="shared" si="94"/>
        <v>83260.81139449713</v>
      </c>
      <c r="U308" s="40">
        <f t="shared" si="94"/>
        <v>62308812.20037641</v>
      </c>
      <c r="V308" s="40"/>
      <c r="W308" s="20">
        <f>X159</f>
        <v>62930895.252572544</v>
      </c>
      <c r="X308" s="20">
        <f>Y159</f>
        <v>155962986.70453686</v>
      </c>
      <c r="Y308" s="20"/>
      <c r="Z308" s="20">
        <f>AA159</f>
        <v>22294772.45713805</v>
      </c>
      <c r="AA308" s="20">
        <f>AB159</f>
        <v>55253612.49602045</v>
      </c>
      <c r="AB308" s="20"/>
      <c r="AC308" s="20">
        <f>AD159</f>
        <v>51047616.48856143</v>
      </c>
      <c r="AD308" s="20">
        <f>AE159</f>
        <v>126512402.21119124</v>
      </c>
      <c r="AE308" s="20"/>
    </row>
    <row r="309" spans="1:31" ht="13.5">
      <c r="A309" s="36">
        <f>A162</f>
        <v>-660021</v>
      </c>
      <c r="B309" s="37">
        <f>B162</f>
        <v>-66</v>
      </c>
      <c r="C309" s="37">
        <f>C162</f>
        <v>-21</v>
      </c>
      <c r="D309" s="39">
        <f>E162</f>
        <v>0.998</v>
      </c>
      <c r="E309" s="37">
        <f>F162</f>
        <v>20632</v>
      </c>
      <c r="F309" s="37" t="str">
        <f>G162</f>
        <v>Potosi</v>
      </c>
      <c r="G309" s="37" t="str">
        <f>H162</f>
        <v>Departmen</v>
      </c>
      <c r="H309" s="37">
        <f>I162</f>
        <v>66842</v>
      </c>
      <c r="I309" s="37"/>
      <c r="J309" s="39">
        <f aca="true" t="shared" si="95" ref="J309:U309">K162</f>
        <v>66843.45422393947</v>
      </c>
      <c r="K309" s="44">
        <f t="shared" si="53"/>
        <v>11558.136362079998</v>
      </c>
      <c r="L309" s="39">
        <f t="shared" si="95"/>
        <v>4471.544</v>
      </c>
      <c r="M309" s="39">
        <f t="shared" si="95"/>
        <v>11581.298959999998</v>
      </c>
      <c r="N309" s="39">
        <f t="shared" si="95"/>
        <v>1332.3369852593603</v>
      </c>
      <c r="O309" s="39">
        <f t="shared" si="95"/>
        <v>5.903113663111383</v>
      </c>
      <c r="P309" s="36">
        <f t="shared" si="95"/>
        <v>-660021</v>
      </c>
      <c r="Q309" s="36">
        <f t="shared" si="95"/>
        <v>3</v>
      </c>
      <c r="R309" s="39">
        <f t="shared" si="95"/>
        <v>43822.429165633686</v>
      </c>
      <c r="S309" s="39">
        <f t="shared" si="95"/>
        <v>35922.25759719172</v>
      </c>
      <c r="T309" s="39">
        <f t="shared" si="95"/>
        <v>66843.45422393945</v>
      </c>
      <c r="U309" s="40">
        <f t="shared" si="95"/>
        <v>47860552.39075256</v>
      </c>
      <c r="V309" s="40"/>
      <c r="W309" s="20">
        <f>X162</f>
        <v>48338385.901930496</v>
      </c>
      <c r="X309" s="20">
        <f>Y162</f>
        <v>118360462.14498042</v>
      </c>
      <c r="Y309" s="20"/>
      <c r="Z309" s="20">
        <f>AA162</f>
        <v>17125027.544953212</v>
      </c>
      <c r="AA309" s="20">
        <f>AB162</f>
        <v>41932020.20808957</v>
      </c>
      <c r="AB309" s="20"/>
      <c r="AC309" s="20">
        <f>AD162</f>
        <v>39210619.44684413</v>
      </c>
      <c r="AD309" s="20">
        <f>AE162</f>
        <v>96010384.9585528</v>
      </c>
      <c r="AE309" s="20"/>
    </row>
    <row r="310" spans="1:31" ht="13.5">
      <c r="A310" s="36">
        <f>A165</f>
        <v>-660019</v>
      </c>
      <c r="B310" s="37">
        <f>B165</f>
        <v>-66</v>
      </c>
      <c r="C310" s="37">
        <f>C165</f>
        <v>-19</v>
      </c>
      <c r="D310" s="39">
        <f>E165</f>
        <v>1</v>
      </c>
      <c r="E310" s="37">
        <f>F165</f>
        <v>20630</v>
      </c>
      <c r="F310" s="37" t="str">
        <f>G165</f>
        <v>Cochabamb</v>
      </c>
      <c r="G310" s="37" t="str">
        <f>H165</f>
        <v>Departmen</v>
      </c>
      <c r="H310" s="37">
        <f>I165</f>
        <v>216376</v>
      </c>
      <c r="I310" s="37"/>
      <c r="J310" s="39">
        <f aca="true" t="shared" si="96" ref="J310:U310">K165</f>
        <v>216380.7075066444</v>
      </c>
      <c r="K310" s="44">
        <f t="shared" si="53"/>
        <v>11725.35994</v>
      </c>
      <c r="L310" s="39">
        <f t="shared" si="96"/>
        <v>4527.166</v>
      </c>
      <c r="M310" s="39">
        <f t="shared" si="96"/>
        <v>11725.35994</v>
      </c>
      <c r="N310" s="39">
        <f t="shared" si="96"/>
        <v>2310.2792106555394</v>
      </c>
      <c r="O310" s="39">
        <f t="shared" si="96"/>
        <v>21.187627905945757</v>
      </c>
      <c r="P310" s="36">
        <f t="shared" si="96"/>
        <v>-660019</v>
      </c>
      <c r="Q310" s="36">
        <f t="shared" si="96"/>
        <v>3</v>
      </c>
      <c r="R310" s="39">
        <f t="shared" si="96"/>
        <v>74778.20160507274</v>
      </c>
      <c r="S310" s="39">
        <f t="shared" si="96"/>
        <v>121311.58841839897</v>
      </c>
      <c r="T310" s="39">
        <f t="shared" si="96"/>
        <v>216380.7075066444</v>
      </c>
      <c r="U310" s="40">
        <f t="shared" si="96"/>
        <v>280263640.73462844</v>
      </c>
      <c r="V310" s="40"/>
      <c r="W310" s="20">
        <f>X165</f>
        <v>283061756.3605069</v>
      </c>
      <c r="X310" s="20">
        <f>Y165</f>
        <v>453664078.59815323</v>
      </c>
      <c r="Y310" s="20"/>
      <c r="Z310" s="20">
        <f>AA165</f>
        <v>100281386.81401283</v>
      </c>
      <c r="AA310" s="20">
        <f>AB165</f>
        <v>160721333.51558438</v>
      </c>
      <c r="AB310" s="20"/>
      <c r="AC310" s="20">
        <f>AD165</f>
        <v>229611034.82282156</v>
      </c>
      <c r="AD310" s="20">
        <f>AE165</f>
        <v>367998418.04202557</v>
      </c>
      <c r="AE310" s="20"/>
    </row>
    <row r="311" spans="1:31" ht="13.5">
      <c r="A311" s="36">
        <f>A168</f>
        <v>-650020</v>
      </c>
      <c r="B311" s="37">
        <f>B168</f>
        <v>-65</v>
      </c>
      <c r="C311" s="37">
        <f>C168</f>
        <v>-20</v>
      </c>
      <c r="D311" s="39">
        <f>E168</f>
        <v>1</v>
      </c>
      <c r="E311" s="37">
        <f>F168</f>
        <v>20811</v>
      </c>
      <c r="F311" s="37" t="str">
        <f>G168</f>
        <v>Santa Cru</v>
      </c>
      <c r="G311" s="37" t="str">
        <f>H168</f>
        <v>Departmen</v>
      </c>
      <c r="H311" s="37">
        <f>I168</f>
        <v>109606</v>
      </c>
      <c r="I311" s="37"/>
      <c r="J311" s="39">
        <f aca="true" t="shared" si="97" ref="J311:U311">K168</f>
        <v>109608.38460352934</v>
      </c>
      <c r="K311" s="44">
        <f t="shared" si="53"/>
        <v>11655.101009999998</v>
      </c>
      <c r="L311" s="39">
        <f t="shared" si="97"/>
        <v>4500.039</v>
      </c>
      <c r="M311" s="39">
        <f t="shared" si="97"/>
        <v>11655.101009999998</v>
      </c>
      <c r="N311" s="39">
        <f t="shared" si="97"/>
        <v>3108.0198728393843</v>
      </c>
      <c r="O311" s="39">
        <f t="shared" si="97"/>
        <v>3.598320392387891</v>
      </c>
      <c r="P311" s="36">
        <f t="shared" si="97"/>
        <v>-650020</v>
      </c>
      <c r="Q311" s="36">
        <f t="shared" si="97"/>
        <v>3</v>
      </c>
      <c r="R311" s="39">
        <f t="shared" si="97"/>
        <v>377.44908875661326</v>
      </c>
      <c r="S311" s="39">
        <f t="shared" si="97"/>
        <v>404.7791367607141</v>
      </c>
      <c r="T311" s="39">
        <f t="shared" si="97"/>
        <v>109608.38460352934</v>
      </c>
      <c r="U311" s="40">
        <f t="shared" si="97"/>
        <v>1258061.6011630704</v>
      </c>
      <c r="V311" s="40"/>
      <c r="W311" s="20">
        <f>X168</f>
        <v>1270621.9240622695</v>
      </c>
      <c r="X311" s="20">
        <f>Y168</f>
        <v>241096037.18137118</v>
      </c>
      <c r="Y311" s="20"/>
      <c r="Z311" s="20">
        <f>AA168</f>
        <v>450148.1595379213</v>
      </c>
      <c r="AA311" s="20">
        <f>AB168</f>
        <v>85414028.63733508</v>
      </c>
      <c r="AB311" s="20"/>
      <c r="AC311" s="20">
        <f>AD168</f>
        <v>1030689.6226593448</v>
      </c>
      <c r="AD311" s="20">
        <f>AE168</f>
        <v>195569727.6123443</v>
      </c>
      <c r="AE311" s="20"/>
    </row>
    <row r="312" spans="1:31" ht="13.5">
      <c r="A312" s="36">
        <f>A171</f>
        <v>-650019</v>
      </c>
      <c r="B312" s="37">
        <f>B171</f>
        <v>-65</v>
      </c>
      <c r="C312" s="37">
        <f>C171</f>
        <v>-19</v>
      </c>
      <c r="D312" s="39">
        <f>E171</f>
        <v>1</v>
      </c>
      <c r="E312" s="37">
        <f>F171</f>
        <v>20810</v>
      </c>
      <c r="F312" s="37" t="str">
        <f>G171</f>
        <v>Santa Cru</v>
      </c>
      <c r="G312" s="37" t="str">
        <f>H171</f>
        <v>Departmen</v>
      </c>
      <c r="H312" s="37">
        <f>I171</f>
        <v>69147</v>
      </c>
      <c r="I312" s="37"/>
      <c r="J312" s="39">
        <f aca="true" t="shared" si="98" ref="J312:U312">K171</f>
        <v>69148.50437184318</v>
      </c>
      <c r="K312" s="44">
        <f t="shared" si="53"/>
        <v>11725.35994</v>
      </c>
      <c r="L312" s="39">
        <f t="shared" si="98"/>
        <v>4527.166</v>
      </c>
      <c r="M312" s="39">
        <f t="shared" si="98"/>
        <v>11725.35994</v>
      </c>
      <c r="N312" s="39">
        <f t="shared" si="98"/>
        <v>3108.0198728393843</v>
      </c>
      <c r="O312" s="39">
        <f t="shared" si="98"/>
        <v>3.598320392387891</v>
      </c>
      <c r="P312" s="36">
        <f t="shared" si="98"/>
        <v>-650019</v>
      </c>
      <c r="Q312" s="36">
        <f t="shared" si="98"/>
        <v>3</v>
      </c>
      <c r="R312" s="39">
        <f t="shared" si="98"/>
        <v>16117.191880032602</v>
      </c>
      <c r="S312" s="39">
        <f t="shared" si="98"/>
        <v>8814.723033931801</v>
      </c>
      <c r="T312" s="39">
        <f t="shared" si="98"/>
        <v>69148.50437184318</v>
      </c>
      <c r="U312" s="40">
        <f t="shared" si="98"/>
        <v>27396334.36303511</v>
      </c>
      <c r="V312" s="40"/>
      <c r="W312" s="20">
        <f>X171</f>
        <v>27669855.791187767</v>
      </c>
      <c r="X312" s="20">
        <f>Y171</f>
        <v>167093195.10336936</v>
      </c>
      <c r="Y312" s="20"/>
      <c r="Z312" s="20">
        <f>AA171</f>
        <v>9802707.180796651</v>
      </c>
      <c r="AA312" s="20">
        <f>AB171</f>
        <v>59196754.61495215</v>
      </c>
      <c r="AB312" s="20"/>
      <c r="AC312" s="20">
        <f>AD171</f>
        <v>22444940.29607203</v>
      </c>
      <c r="AD312" s="20">
        <f>AE171</f>
        <v>135540886.67023188</v>
      </c>
      <c r="AE312" s="20"/>
    </row>
    <row r="313" spans="1:31" ht="13.5">
      <c r="A313" s="36">
        <f>A174</f>
        <v>-650016</v>
      </c>
      <c r="B313" s="37">
        <f>B174</f>
        <v>-65</v>
      </c>
      <c r="C313" s="37">
        <f>C174</f>
        <v>-16</v>
      </c>
      <c r="D313" s="39">
        <f>E174</f>
        <v>1</v>
      </c>
      <c r="E313" s="37">
        <f>F174</f>
        <v>20807</v>
      </c>
      <c r="F313" s="37" t="str">
        <f>G174</f>
        <v>El Beni</v>
      </c>
      <c r="G313" s="37" t="str">
        <f>H174</f>
        <v>Departmen</v>
      </c>
      <c r="H313" s="37">
        <f>I174</f>
        <v>12034</v>
      </c>
      <c r="I313" s="37"/>
      <c r="J313" s="39">
        <f aca="true" t="shared" si="99" ref="J313:U313">K174</f>
        <v>12034.261813394085</v>
      </c>
      <c r="K313" s="44">
        <f t="shared" si="53"/>
        <v>11914.619009999999</v>
      </c>
      <c r="L313" s="39">
        <f t="shared" si="99"/>
        <v>4600.239</v>
      </c>
      <c r="M313" s="39">
        <f t="shared" si="99"/>
        <v>11914.619009999999</v>
      </c>
      <c r="N313" s="39">
        <f t="shared" si="99"/>
        <v>2360.226399627931</v>
      </c>
      <c r="O313" s="39">
        <f t="shared" si="99"/>
        <v>1.2944254673179207</v>
      </c>
      <c r="P313" s="36">
        <f t="shared" si="99"/>
        <v>-650016</v>
      </c>
      <c r="Q313" s="36">
        <f t="shared" si="99"/>
        <v>3</v>
      </c>
      <c r="R313" s="39">
        <f t="shared" si="99"/>
        <v>13463.917822382584</v>
      </c>
      <c r="S313" s="39">
        <f t="shared" si="99"/>
        <v>5982.885855069678</v>
      </c>
      <c r="T313" s="39">
        <f t="shared" si="99"/>
        <v>12034.261813394085</v>
      </c>
      <c r="U313" s="40">
        <f t="shared" si="99"/>
        <v>14120965.141095983</v>
      </c>
      <c r="V313" s="40"/>
      <c r="W313" s="20">
        <f>X174</f>
        <v>14261947.01484249</v>
      </c>
      <c r="X313" s="20">
        <f>Y174</f>
        <v>29732652.95469743</v>
      </c>
      <c r="Y313" s="20"/>
      <c r="Z313" s="20">
        <f>AA174</f>
        <v>5052635.310772485</v>
      </c>
      <c r="AA313" s="20">
        <f>AB174</f>
        <v>10533502.33635735</v>
      </c>
      <c r="AB313" s="20"/>
      <c r="AC313" s="20">
        <f>AD174</f>
        <v>11568854.990412703</v>
      </c>
      <c r="AD313" s="20">
        <f>AE174</f>
        <v>24118218.23171731</v>
      </c>
      <c r="AE313" s="20"/>
    </row>
    <row r="314" spans="1:31" ht="13.5">
      <c r="A314" s="36">
        <f>A177</f>
        <v>-640021</v>
      </c>
      <c r="B314" s="37">
        <f>B177</f>
        <v>-64</v>
      </c>
      <c r="C314" s="37">
        <f>C177</f>
        <v>-21</v>
      </c>
      <c r="D314" s="39">
        <f>E177</f>
        <v>1</v>
      </c>
      <c r="E314" s="37">
        <f>F177</f>
        <v>20992</v>
      </c>
      <c r="F314" s="37" t="str">
        <f>G177</f>
        <v>Santa Cru</v>
      </c>
      <c r="G314" s="37" t="str">
        <f>H177</f>
        <v>Departmen</v>
      </c>
      <c r="H314" s="37">
        <f>I177</f>
        <v>22569</v>
      </c>
      <c r="I314" s="37"/>
      <c r="J314" s="39">
        <f aca="true" t="shared" si="100" ref="J314:U314">K177</f>
        <v>22569.49101433365</v>
      </c>
      <c r="K314" s="44">
        <f t="shared" si="53"/>
        <v>11581.298959999998</v>
      </c>
      <c r="L314" s="39">
        <f t="shared" si="100"/>
        <v>4471.544</v>
      </c>
      <c r="M314" s="39">
        <f t="shared" si="100"/>
        <v>11581.298959999998</v>
      </c>
      <c r="N314" s="39">
        <f t="shared" si="100"/>
        <v>3108.0198728393843</v>
      </c>
      <c r="O314" s="39">
        <f t="shared" si="100"/>
        <v>3.598320392387891</v>
      </c>
      <c r="P314" s="36">
        <f t="shared" si="100"/>
        <v>-640021</v>
      </c>
      <c r="Q314" s="36">
        <f t="shared" si="100"/>
        <v>3</v>
      </c>
      <c r="R314" s="39">
        <f t="shared" si="100"/>
        <v>13127.06562870423</v>
      </c>
      <c r="S314" s="39">
        <f t="shared" si="100"/>
        <v>3458.587986725702</v>
      </c>
      <c r="T314" s="39">
        <f t="shared" si="100"/>
        <v>22569.49101433365</v>
      </c>
      <c r="U314" s="40">
        <f t="shared" si="100"/>
        <v>10749360.19470704</v>
      </c>
      <c r="V314" s="40"/>
      <c r="W314" s="20">
        <f>X177</f>
        <v>10856680.404528638</v>
      </c>
      <c r="X314" s="20">
        <f>Y177</f>
        <v>54004474.51954647</v>
      </c>
      <c r="Y314" s="20"/>
      <c r="Z314" s="20">
        <f>AA177</f>
        <v>3846238.2949961424</v>
      </c>
      <c r="AA314" s="20">
        <f>AB177</f>
        <v>19132374.74611295</v>
      </c>
      <c r="AB314" s="20"/>
      <c r="AC314" s="20">
        <f>AD177</f>
        <v>8806606.920256747</v>
      </c>
      <c r="AD314" s="20">
        <f>AE177</f>
        <v>43806777.14619674</v>
      </c>
      <c r="AE314" s="20"/>
    </row>
    <row r="315" spans="1:31" ht="13.5">
      <c r="A315" s="36">
        <f>A180</f>
        <v>-670018</v>
      </c>
      <c r="B315" s="37">
        <f>B180</f>
        <v>-67</v>
      </c>
      <c r="C315" s="37">
        <f>C180</f>
        <v>-18</v>
      </c>
      <c r="D315" s="39">
        <f>E180</f>
        <v>0.9900000000000001</v>
      </c>
      <c r="E315" s="37">
        <f>F180</f>
        <v>20449</v>
      </c>
      <c r="F315" s="37" t="str">
        <f>G180</f>
        <v>Cochabamb</v>
      </c>
      <c r="G315" s="37" t="str">
        <f>H180</f>
        <v>Departmen</v>
      </c>
      <c r="H315" s="37">
        <f>I180</f>
        <v>749399</v>
      </c>
      <c r="I315" s="37"/>
      <c r="J315" s="39">
        <f aca="true" t="shared" si="101" ref="J315:U315">K180</f>
        <v>749415.3040298915</v>
      </c>
      <c r="K315" s="44">
        <f t="shared" si="53"/>
        <v>11674.1190951</v>
      </c>
      <c r="L315" s="39">
        <f t="shared" si="101"/>
        <v>4552.911</v>
      </c>
      <c r="M315" s="39">
        <f t="shared" si="101"/>
        <v>11792.03949</v>
      </c>
      <c r="N315" s="39">
        <f t="shared" si="101"/>
        <v>2310.2792106555394</v>
      </c>
      <c r="O315" s="39">
        <f t="shared" si="101"/>
        <v>21.187627905945757</v>
      </c>
      <c r="P315" s="36">
        <f t="shared" si="101"/>
        <v>-670018</v>
      </c>
      <c r="Q315" s="36">
        <f t="shared" si="101"/>
        <v>4</v>
      </c>
      <c r="R315" s="39">
        <f t="shared" si="101"/>
        <v>199126.73993817167</v>
      </c>
      <c r="S315" s="39">
        <f t="shared" si="101"/>
        <v>680243.5600755422</v>
      </c>
      <c r="T315" s="39">
        <f t="shared" si="101"/>
        <v>749415.3040298914</v>
      </c>
      <c r="U315" s="40">
        <f t="shared" si="101"/>
        <v>1571552555.0248375</v>
      </c>
      <c r="V315" s="40"/>
      <c r="W315" s="20">
        <f>X180</f>
        <v>1587242730.7093384</v>
      </c>
      <c r="X315" s="20">
        <f>Y180</f>
        <v>1732596387.890294</v>
      </c>
      <c r="Y315" s="20"/>
      <c r="Z315" s="20">
        <f>AA180</f>
        <v>562318641.3189403</v>
      </c>
      <c r="AA315" s="20">
        <f>AB180</f>
        <v>613813645.476374</v>
      </c>
      <c r="AB315" s="20"/>
      <c r="AC315" s="20">
        <f>AD180</f>
        <v>1287522732.1383939</v>
      </c>
      <c r="AD315" s="20">
        <f>AE180</f>
        <v>1405429170.8948</v>
      </c>
      <c r="AE315" s="20"/>
    </row>
    <row r="316" spans="1:31" ht="13.5">
      <c r="A316" s="36"/>
      <c r="B316" s="37"/>
      <c r="C316" s="37"/>
      <c r="D316" s="38"/>
      <c r="E316" s="38"/>
      <c r="F316" s="37"/>
      <c r="G316" s="37"/>
      <c r="H316" s="37"/>
      <c r="I316" s="37"/>
      <c r="J316" s="37"/>
      <c r="K316" s="44"/>
      <c r="L316" s="36"/>
      <c r="M316" s="38"/>
      <c r="N316" s="36"/>
      <c r="O316" s="36"/>
      <c r="P316" s="36"/>
      <c r="Q316" s="36"/>
      <c r="R316" s="36"/>
      <c r="S316" s="36"/>
      <c r="T316" s="39"/>
      <c r="U316" s="36"/>
      <c r="V316" s="40"/>
      <c r="W316" s="19"/>
      <c r="X316" s="20"/>
      <c r="Y316" s="20"/>
      <c r="Z316" s="19"/>
      <c r="AA316" s="20"/>
      <c r="AB316" s="20"/>
      <c r="AC316" s="19"/>
      <c r="AD316" s="20"/>
      <c r="AE316" s="20"/>
    </row>
    <row r="317" spans="1:31" ht="13.5">
      <c r="A317" s="36"/>
      <c r="B317" s="37"/>
      <c r="C317" s="37"/>
      <c r="D317" s="38">
        <f>SUM(D193:D316)</f>
        <v>92.19300000000001</v>
      </c>
      <c r="E317" s="38"/>
      <c r="F317" s="37"/>
      <c r="G317" s="37"/>
      <c r="H317" s="37"/>
      <c r="I317" s="37"/>
      <c r="J317" s="37">
        <f>SUM(J193:J316)</f>
        <v>6572999.999999997</v>
      </c>
      <c r="K317" s="41">
        <v>1069628</v>
      </c>
      <c r="L317" s="36" t="s">
        <v>47</v>
      </c>
      <c r="M317" s="38"/>
      <c r="N317" s="36"/>
      <c r="O317" s="36"/>
      <c r="P317" s="36"/>
      <c r="Q317" s="36"/>
      <c r="R317" s="36"/>
      <c r="S317" s="39"/>
      <c r="T317" s="39">
        <f>SUM(T193:T316)</f>
        <v>6572999.999999997</v>
      </c>
      <c r="U317" s="36"/>
      <c r="V317" s="40"/>
      <c r="W317" s="19"/>
      <c r="X317" s="20">
        <f>SUM(X193:X316)</f>
        <v>15443136801.61</v>
      </c>
      <c r="Y317" s="20"/>
      <c r="Z317" s="19"/>
      <c r="AA317" s="20">
        <f>SUM(AA193:AA316)</f>
        <v>5471099999.999999</v>
      </c>
      <c r="AB317" s="20"/>
      <c r="AC317" s="19"/>
      <c r="AD317" s="20">
        <f>SUM(AD193:AD316)</f>
        <v>12527000000.000006</v>
      </c>
      <c r="AE317" s="20"/>
    </row>
    <row r="318" spans="1:31" ht="13.5">
      <c r="A318" s="36"/>
      <c r="B318" s="37"/>
      <c r="C318" s="37"/>
      <c r="D318" s="38"/>
      <c r="E318" s="38"/>
      <c r="F318" s="37"/>
      <c r="G318" s="37"/>
      <c r="H318" s="37"/>
      <c r="I318" s="37"/>
      <c r="J318" s="37"/>
      <c r="K318" s="41">
        <f>SUM(K193:K315)</f>
        <v>1090280.49800383</v>
      </c>
      <c r="L318" s="38" t="s">
        <v>67</v>
      </c>
      <c r="M318" s="38"/>
      <c r="N318" s="36"/>
      <c r="O318" s="36"/>
      <c r="P318" s="36"/>
      <c r="Q318" s="36"/>
      <c r="R318" s="36"/>
      <c r="S318" s="36"/>
      <c r="T318" s="39"/>
      <c r="U318" s="36"/>
      <c r="V318" s="40"/>
      <c r="W318" s="19"/>
      <c r="X318" s="20"/>
      <c r="Y318" s="20"/>
      <c r="Z318" s="19"/>
      <c r="AA318" s="20"/>
      <c r="AB318" s="20"/>
      <c r="AC318" s="19"/>
      <c r="AD318" s="20"/>
      <c r="AE318" s="20"/>
    </row>
    <row r="319" spans="1:22" ht="12.75">
      <c r="A319" s="36"/>
      <c r="B319" s="37"/>
      <c r="C319" s="37"/>
      <c r="D319" s="38"/>
      <c r="E319" s="38"/>
      <c r="F319" s="37"/>
      <c r="G319" s="37"/>
      <c r="H319" s="37"/>
      <c r="I319" s="37"/>
      <c r="J319" s="37"/>
      <c r="K319" s="41">
        <f>K317/K318</f>
        <v>0.9810576287096374</v>
      </c>
      <c r="L319" s="36" t="s">
        <v>51</v>
      </c>
      <c r="M319" s="38"/>
      <c r="N319" s="36"/>
      <c r="O319" s="36"/>
      <c r="P319" s="36"/>
      <c r="Q319" s="36"/>
      <c r="R319" s="36"/>
      <c r="S319" s="36"/>
      <c r="T319" s="39"/>
      <c r="U319" s="36"/>
      <c r="V319" s="40"/>
    </row>
    <row r="320" spans="1:22" ht="12.75">
      <c r="A320" s="36"/>
      <c r="B320" s="37"/>
      <c r="C320" s="37"/>
      <c r="D320" s="38"/>
      <c r="E320" s="38"/>
      <c r="F320" s="37"/>
      <c r="G320" s="37"/>
      <c r="H320" s="37"/>
      <c r="I320" s="37"/>
      <c r="J320" s="37"/>
      <c r="K320" s="36"/>
      <c r="L320" s="36"/>
      <c r="M320" s="38"/>
      <c r="N320" s="36"/>
      <c r="O320" s="36"/>
      <c r="P320" s="36"/>
      <c r="Q320" s="36"/>
      <c r="R320" s="36"/>
      <c r="S320" s="36"/>
      <c r="T320" s="39"/>
      <c r="U320" s="36"/>
      <c r="V320" s="40"/>
    </row>
    <row r="321" spans="1:22" ht="12.75">
      <c r="A321" s="36"/>
      <c r="B321" s="37"/>
      <c r="C321" s="37"/>
      <c r="D321" s="38"/>
      <c r="E321" s="38"/>
      <c r="F321" s="37"/>
      <c r="G321" s="37"/>
      <c r="H321" s="37"/>
      <c r="I321" s="37"/>
      <c r="J321" s="37"/>
      <c r="K321" s="36"/>
      <c r="L321" s="36"/>
      <c r="M321" s="38"/>
      <c r="N321" s="36"/>
      <c r="O321" s="36"/>
      <c r="P321" s="36"/>
      <c r="Q321" s="36"/>
      <c r="R321" s="36"/>
      <c r="S321" s="36"/>
      <c r="T321" s="39"/>
      <c r="U321" s="36"/>
      <c r="V321" s="40"/>
    </row>
    <row r="322" spans="1:22" ht="12.75">
      <c r="A322" s="36"/>
      <c r="B322" s="37"/>
      <c r="C322" s="37"/>
      <c r="D322" s="38"/>
      <c r="E322" s="38"/>
      <c r="F322" s="37"/>
      <c r="G322" s="37"/>
      <c r="H322" s="37"/>
      <c r="I322" s="37"/>
      <c r="J322" s="37"/>
      <c r="K322" s="36"/>
      <c r="L322" s="36"/>
      <c r="M322" s="38"/>
      <c r="N322" s="36"/>
      <c r="O322" s="36"/>
      <c r="P322" s="36"/>
      <c r="Q322" s="36"/>
      <c r="R322" s="36"/>
      <c r="S322" s="36"/>
      <c r="T322" s="39"/>
      <c r="U322" s="36"/>
      <c r="V322" s="40"/>
    </row>
    <row r="323" spans="1:22" ht="12.75">
      <c r="A323" s="36"/>
      <c r="B323" s="37"/>
      <c r="C323" s="37"/>
      <c r="D323" s="38"/>
      <c r="E323" s="38"/>
      <c r="F323" s="37"/>
      <c r="G323" s="37"/>
      <c r="H323" s="37"/>
      <c r="I323" s="37"/>
      <c r="J323" s="37"/>
      <c r="K323" s="36"/>
      <c r="L323" s="36"/>
      <c r="M323" s="38"/>
      <c r="N323" s="36"/>
      <c r="O323" s="36"/>
      <c r="P323" s="36"/>
      <c r="Q323" s="36"/>
      <c r="R323" s="36"/>
      <c r="S323" s="36"/>
      <c r="T323" s="39"/>
      <c r="U323" s="36"/>
      <c r="V323" s="40"/>
    </row>
    <row r="324" spans="1:22" ht="12.75">
      <c r="A324" s="36"/>
      <c r="B324" s="37"/>
      <c r="C324" s="37"/>
      <c r="D324" s="38"/>
      <c r="E324" s="38"/>
      <c r="F324" s="37"/>
      <c r="G324" s="37"/>
      <c r="H324" s="37"/>
      <c r="I324" s="37"/>
      <c r="J324" s="37"/>
      <c r="K324" s="36"/>
      <c r="L324" s="36"/>
      <c r="M324" s="38"/>
      <c r="N324" s="36"/>
      <c r="O324" s="36"/>
      <c r="P324" s="36"/>
      <c r="Q324" s="36"/>
      <c r="R324" s="36"/>
      <c r="S324" s="36"/>
      <c r="T324" s="39"/>
      <c r="U324" s="36"/>
      <c r="V324" s="40"/>
    </row>
    <row r="325" spans="1:22" ht="12.75">
      <c r="A325" s="36"/>
      <c r="B325" s="37"/>
      <c r="C325" s="37"/>
      <c r="D325" s="38"/>
      <c r="E325" s="38"/>
      <c r="F325" s="37"/>
      <c r="G325" s="37"/>
      <c r="H325" s="37"/>
      <c r="I325" s="37"/>
      <c r="J325" s="37"/>
      <c r="K325" s="36"/>
      <c r="L325" s="36"/>
      <c r="M325" s="38"/>
      <c r="N325" s="36"/>
      <c r="O325" s="36"/>
      <c r="P325" s="36"/>
      <c r="Q325" s="36"/>
      <c r="R325" s="36"/>
      <c r="S325" s="36"/>
      <c r="T325" s="39"/>
      <c r="U325" s="36"/>
      <c r="V325" s="40"/>
    </row>
    <row r="326" spans="1:22" ht="12.75">
      <c r="A326" s="36"/>
      <c r="B326" s="37"/>
      <c r="C326" s="37"/>
      <c r="D326" s="38"/>
      <c r="E326" s="38"/>
      <c r="F326" s="37"/>
      <c r="G326" s="37"/>
      <c r="H326" s="37"/>
      <c r="I326" s="37"/>
      <c r="J326" s="37"/>
      <c r="K326" s="36"/>
      <c r="L326" s="36"/>
      <c r="M326" s="38"/>
      <c r="N326" s="36"/>
      <c r="O326" s="36"/>
      <c r="P326" s="36"/>
      <c r="Q326" s="36"/>
      <c r="R326" s="36"/>
      <c r="S326" s="36"/>
      <c r="T326" s="39"/>
      <c r="U326" s="36"/>
      <c r="V326" s="40"/>
    </row>
    <row r="327" spans="1:22" ht="12.75">
      <c r="A327" s="36"/>
      <c r="B327" s="37"/>
      <c r="C327" s="37"/>
      <c r="D327" s="38"/>
      <c r="E327" s="38"/>
      <c r="F327" s="37"/>
      <c r="G327" s="37"/>
      <c r="H327" s="37"/>
      <c r="I327" s="37"/>
      <c r="J327" s="37"/>
      <c r="K327" s="36"/>
      <c r="L327" s="36"/>
      <c r="M327" s="38"/>
      <c r="N327" s="36"/>
      <c r="O327" s="36"/>
      <c r="P327" s="36"/>
      <c r="Q327" s="36"/>
      <c r="R327" s="36"/>
      <c r="S327" s="36"/>
      <c r="T327" s="39"/>
      <c r="U327" s="36"/>
      <c r="V327" s="40"/>
    </row>
    <row r="328" spans="1:22" ht="12.75">
      <c r="A328" s="36"/>
      <c r="B328" s="37"/>
      <c r="C328" s="37"/>
      <c r="D328" s="38"/>
      <c r="E328" s="38"/>
      <c r="F328" s="37"/>
      <c r="G328" s="37"/>
      <c r="H328" s="37"/>
      <c r="I328" s="37"/>
      <c r="J328" s="37"/>
      <c r="K328" s="36"/>
      <c r="L328" s="36"/>
      <c r="M328" s="38"/>
      <c r="N328" s="36"/>
      <c r="O328" s="36"/>
      <c r="P328" s="36"/>
      <c r="Q328" s="36"/>
      <c r="R328" s="36"/>
      <c r="S328" s="36"/>
      <c r="T328" s="39"/>
      <c r="U328" s="36"/>
      <c r="V328" s="40"/>
    </row>
    <row r="329" spans="1:22" ht="12.75">
      <c r="A329" s="36"/>
      <c r="B329" s="37"/>
      <c r="C329" s="37"/>
      <c r="D329" s="38"/>
      <c r="E329" s="38"/>
      <c r="F329" s="37"/>
      <c r="G329" s="37"/>
      <c r="H329" s="37"/>
      <c r="I329" s="37"/>
      <c r="J329" s="37"/>
      <c r="K329" s="36"/>
      <c r="L329" s="36"/>
      <c r="M329" s="38"/>
      <c r="N329" s="36"/>
      <c r="O329" s="36"/>
      <c r="P329" s="36"/>
      <c r="Q329" s="36"/>
      <c r="R329" s="36"/>
      <c r="S329" s="36"/>
      <c r="T329" s="39"/>
      <c r="U329" s="36"/>
      <c r="V329" s="40"/>
    </row>
    <row r="330" spans="1:22" ht="12.75">
      <c r="A330" s="36"/>
      <c r="B330" s="37"/>
      <c r="C330" s="37"/>
      <c r="D330" s="38"/>
      <c r="E330" s="38"/>
      <c r="F330" s="37"/>
      <c r="G330" s="37"/>
      <c r="H330" s="37"/>
      <c r="I330" s="37"/>
      <c r="J330" s="37"/>
      <c r="K330" s="36"/>
      <c r="L330" s="36"/>
      <c r="M330" s="38"/>
      <c r="N330" s="36"/>
      <c r="O330" s="36"/>
      <c r="P330" s="36"/>
      <c r="Q330" s="36"/>
      <c r="R330" s="36"/>
      <c r="S330" s="36"/>
      <c r="T330" s="39"/>
      <c r="U330" s="36"/>
      <c r="V330" s="40"/>
    </row>
    <row r="331" spans="1:22" ht="12.75">
      <c r="A331" s="36"/>
      <c r="B331" s="37"/>
      <c r="C331" s="37"/>
      <c r="D331" s="38"/>
      <c r="E331" s="38"/>
      <c r="F331" s="37"/>
      <c r="G331" s="37"/>
      <c r="H331" s="37"/>
      <c r="I331" s="37"/>
      <c r="J331" s="37"/>
      <c r="K331" s="36"/>
      <c r="L331" s="36"/>
      <c r="M331" s="38"/>
      <c r="N331" s="36"/>
      <c r="O331" s="36"/>
      <c r="P331" s="36"/>
      <c r="Q331" s="36"/>
      <c r="R331" s="36"/>
      <c r="S331" s="36"/>
      <c r="T331" s="39"/>
      <c r="U331" s="36"/>
      <c r="V331" s="40"/>
    </row>
    <row r="332" spans="1:22" ht="12.75">
      <c r="A332" s="36"/>
      <c r="B332" s="37"/>
      <c r="C332" s="37"/>
      <c r="D332" s="38"/>
      <c r="E332" s="38"/>
      <c r="F332" s="37"/>
      <c r="G332" s="37"/>
      <c r="H332" s="37"/>
      <c r="I332" s="37"/>
      <c r="J332" s="37"/>
      <c r="K332" s="36"/>
      <c r="L332" s="36"/>
      <c r="M332" s="38"/>
      <c r="N332" s="36"/>
      <c r="O332" s="36"/>
      <c r="P332" s="36"/>
      <c r="Q332" s="36"/>
      <c r="R332" s="36"/>
      <c r="S332" s="36"/>
      <c r="T332" s="39"/>
      <c r="U332" s="36"/>
      <c r="V332" s="40"/>
    </row>
    <row r="333" spans="1:22" ht="12.75">
      <c r="A333" s="36"/>
      <c r="B333" s="37"/>
      <c r="C333" s="37"/>
      <c r="D333" s="38"/>
      <c r="E333" s="38"/>
      <c r="F333" s="37"/>
      <c r="G333" s="37"/>
      <c r="H333" s="37"/>
      <c r="I333" s="37"/>
      <c r="J333" s="37"/>
      <c r="K333" s="36"/>
      <c r="L333" s="36"/>
      <c r="M333" s="38"/>
      <c r="N333" s="36"/>
      <c r="O333" s="36"/>
      <c r="P333" s="36"/>
      <c r="Q333" s="36"/>
      <c r="R333" s="36"/>
      <c r="S333" s="36"/>
      <c r="T333" s="39"/>
      <c r="U333" s="36"/>
      <c r="V333" s="40"/>
    </row>
    <row r="334" spans="1:22" ht="12.75">
      <c r="A334" s="36"/>
      <c r="B334" s="37"/>
      <c r="C334" s="37"/>
      <c r="D334" s="38"/>
      <c r="E334" s="38"/>
      <c r="F334" s="37"/>
      <c r="G334" s="37"/>
      <c r="H334" s="37"/>
      <c r="I334" s="37"/>
      <c r="J334" s="37"/>
      <c r="K334" s="36"/>
      <c r="L334" s="36"/>
      <c r="M334" s="38"/>
      <c r="N334" s="36"/>
      <c r="O334" s="36"/>
      <c r="P334" s="36"/>
      <c r="Q334" s="36"/>
      <c r="R334" s="36"/>
      <c r="S334" s="36"/>
      <c r="T334" s="39"/>
      <c r="U334" s="36"/>
      <c r="V334" s="40"/>
    </row>
    <row r="335" spans="1:22" ht="12.75">
      <c r="A335" s="36"/>
      <c r="B335" s="37"/>
      <c r="C335" s="37"/>
      <c r="D335" s="38"/>
      <c r="E335" s="38"/>
      <c r="F335" s="37"/>
      <c r="G335" s="37"/>
      <c r="H335" s="37"/>
      <c r="I335" s="37"/>
      <c r="J335" s="37"/>
      <c r="K335" s="36"/>
      <c r="L335" s="36"/>
      <c r="M335" s="38"/>
      <c r="N335" s="36"/>
      <c r="O335" s="36"/>
      <c r="P335" s="36"/>
      <c r="Q335" s="36"/>
      <c r="R335" s="36"/>
      <c r="S335" s="36"/>
      <c r="T335" s="39"/>
      <c r="U335" s="36"/>
      <c r="V335" s="40"/>
    </row>
    <row r="336" spans="1:22" ht="12.75">
      <c r="A336" s="36"/>
      <c r="B336" s="37"/>
      <c r="C336" s="37"/>
      <c r="D336" s="38"/>
      <c r="E336" s="38"/>
      <c r="F336" s="37"/>
      <c r="G336" s="37"/>
      <c r="H336" s="37"/>
      <c r="I336" s="37"/>
      <c r="J336" s="37"/>
      <c r="K336" s="36"/>
      <c r="L336" s="36"/>
      <c r="M336" s="38"/>
      <c r="N336" s="36"/>
      <c r="O336" s="36"/>
      <c r="P336" s="36"/>
      <c r="Q336" s="36"/>
      <c r="R336" s="36"/>
      <c r="S336" s="36"/>
      <c r="T336" s="39"/>
      <c r="U336" s="36"/>
      <c r="V336" s="40"/>
    </row>
    <row r="337" spans="1:22" ht="12.75">
      <c r="A337" s="36"/>
      <c r="B337" s="37"/>
      <c r="C337" s="37"/>
      <c r="D337" s="38"/>
      <c r="E337" s="38"/>
      <c r="F337" s="37"/>
      <c r="G337" s="37"/>
      <c r="H337" s="37"/>
      <c r="I337" s="37"/>
      <c r="J337" s="37"/>
      <c r="K337" s="36"/>
      <c r="L337" s="36"/>
      <c r="M337" s="38"/>
      <c r="N337" s="36"/>
      <c r="O337" s="36"/>
      <c r="P337" s="36"/>
      <c r="Q337" s="36"/>
      <c r="R337" s="36"/>
      <c r="S337" s="36"/>
      <c r="T337" s="39"/>
      <c r="U337" s="36"/>
      <c r="V337" s="40"/>
    </row>
    <row r="338" spans="1:22" ht="12.75">
      <c r="A338" s="36"/>
      <c r="B338" s="37"/>
      <c r="C338" s="37"/>
      <c r="D338" s="38"/>
      <c r="E338" s="38"/>
      <c r="F338" s="37"/>
      <c r="G338" s="37"/>
      <c r="H338" s="37"/>
      <c r="I338" s="37"/>
      <c r="J338" s="37"/>
      <c r="K338" s="36"/>
      <c r="L338" s="36"/>
      <c r="M338" s="38"/>
      <c r="N338" s="36"/>
      <c r="O338" s="36"/>
      <c r="P338" s="36"/>
      <c r="Q338" s="36"/>
      <c r="R338" s="36"/>
      <c r="S338" s="36"/>
      <c r="T338" s="39"/>
      <c r="U338" s="36"/>
      <c r="V338" s="40"/>
    </row>
    <row r="339" spans="1:22" ht="12.75">
      <c r="A339" s="36"/>
      <c r="B339" s="37"/>
      <c r="C339" s="37"/>
      <c r="D339" s="38"/>
      <c r="E339" s="38"/>
      <c r="F339" s="37"/>
      <c r="G339" s="37"/>
      <c r="H339" s="37"/>
      <c r="I339" s="37"/>
      <c r="J339" s="37"/>
      <c r="K339" s="36"/>
      <c r="L339" s="36"/>
      <c r="M339" s="38"/>
      <c r="N339" s="36"/>
      <c r="O339" s="36"/>
      <c r="P339" s="36"/>
      <c r="Q339" s="36"/>
      <c r="R339" s="36"/>
      <c r="S339" s="36"/>
      <c r="T339" s="39"/>
      <c r="U339" s="36"/>
      <c r="V339" s="40"/>
    </row>
    <row r="340" spans="1:22" ht="12.75">
      <c r="A340" s="36"/>
      <c r="B340" s="37"/>
      <c r="C340" s="37"/>
      <c r="D340" s="38"/>
      <c r="E340" s="38"/>
      <c r="F340" s="37"/>
      <c r="G340" s="37"/>
      <c r="H340" s="37"/>
      <c r="I340" s="37"/>
      <c r="J340" s="37"/>
      <c r="K340" s="36"/>
      <c r="L340" s="36"/>
      <c r="M340" s="38"/>
      <c r="N340" s="36"/>
      <c r="O340" s="36"/>
      <c r="P340" s="36"/>
      <c r="Q340" s="36"/>
      <c r="R340" s="36"/>
      <c r="S340" s="36"/>
      <c r="T340" s="39"/>
      <c r="U340" s="36"/>
      <c r="V340" s="40"/>
    </row>
    <row r="341" spans="1:22" ht="12.75">
      <c r="A341" s="36"/>
      <c r="B341" s="37"/>
      <c r="C341" s="37"/>
      <c r="D341" s="38"/>
      <c r="E341" s="38"/>
      <c r="F341" s="37"/>
      <c r="G341" s="37"/>
      <c r="H341" s="37"/>
      <c r="I341" s="37"/>
      <c r="J341" s="37"/>
      <c r="K341" s="36"/>
      <c r="L341" s="36"/>
      <c r="M341" s="38"/>
      <c r="N341" s="36"/>
      <c r="O341" s="36"/>
      <c r="P341" s="36"/>
      <c r="Q341" s="36"/>
      <c r="R341" s="36"/>
      <c r="S341" s="36"/>
      <c r="T341" s="39"/>
      <c r="U341" s="36"/>
      <c r="V341" s="40"/>
    </row>
    <row r="342" spans="1:22" ht="12.75">
      <c r="A342" s="36"/>
      <c r="B342" s="37"/>
      <c r="C342" s="37"/>
      <c r="D342" s="38"/>
      <c r="E342" s="38"/>
      <c r="F342" s="37"/>
      <c r="G342" s="37"/>
      <c r="H342" s="37"/>
      <c r="I342" s="37"/>
      <c r="J342" s="37"/>
      <c r="K342" s="36"/>
      <c r="L342" s="36"/>
      <c r="M342" s="38"/>
      <c r="N342" s="36"/>
      <c r="O342" s="36"/>
      <c r="P342" s="36"/>
      <c r="Q342" s="36"/>
      <c r="R342" s="36"/>
      <c r="S342" s="36"/>
      <c r="T342" s="39"/>
      <c r="U342" s="36"/>
      <c r="V342" s="40"/>
    </row>
    <row r="343" spans="1:22" ht="12.75">
      <c r="A343" s="36"/>
      <c r="B343" s="37"/>
      <c r="C343" s="37"/>
      <c r="D343" s="38"/>
      <c r="E343" s="38"/>
      <c r="F343" s="37"/>
      <c r="G343" s="37"/>
      <c r="H343" s="37"/>
      <c r="I343" s="37"/>
      <c r="J343" s="37"/>
      <c r="K343" s="36"/>
      <c r="L343" s="36"/>
      <c r="M343" s="38"/>
      <c r="N343" s="36"/>
      <c r="O343" s="36"/>
      <c r="P343" s="36"/>
      <c r="Q343" s="36"/>
      <c r="R343" s="36"/>
      <c r="S343" s="36"/>
      <c r="T343" s="39"/>
      <c r="U343" s="36"/>
      <c r="V343" s="40"/>
    </row>
    <row r="344" spans="1:22" ht="12.75">
      <c r="A344" s="36"/>
      <c r="B344" s="37"/>
      <c r="C344" s="37"/>
      <c r="D344" s="38"/>
      <c r="E344" s="38"/>
      <c r="F344" s="37"/>
      <c r="G344" s="37"/>
      <c r="H344" s="37"/>
      <c r="I344" s="37"/>
      <c r="J344" s="37"/>
      <c r="K344" s="36"/>
      <c r="L344" s="36"/>
      <c r="M344" s="38"/>
      <c r="N344" s="36"/>
      <c r="O344" s="36"/>
      <c r="P344" s="36"/>
      <c r="Q344" s="36"/>
      <c r="R344" s="36"/>
      <c r="S344" s="36"/>
      <c r="T344" s="39"/>
      <c r="U344" s="36"/>
      <c r="V344" s="40"/>
    </row>
    <row r="345" spans="1:22" ht="12.75">
      <c r="A345" s="36"/>
      <c r="B345" s="37"/>
      <c r="C345" s="37"/>
      <c r="D345" s="38"/>
      <c r="E345" s="38"/>
      <c r="F345" s="37"/>
      <c r="G345" s="37"/>
      <c r="H345" s="37"/>
      <c r="I345" s="37"/>
      <c r="J345" s="37"/>
      <c r="K345" s="36"/>
      <c r="L345" s="36"/>
      <c r="M345" s="38"/>
      <c r="N345" s="36"/>
      <c r="O345" s="36"/>
      <c r="P345" s="36"/>
      <c r="Q345" s="36"/>
      <c r="R345" s="36"/>
      <c r="S345" s="36"/>
      <c r="T345" s="39"/>
      <c r="U345" s="36"/>
      <c r="V345" s="40"/>
    </row>
    <row r="346" spans="1:22" ht="12.75">
      <c r="A346" s="36"/>
      <c r="B346" s="37"/>
      <c r="C346" s="37"/>
      <c r="D346" s="38"/>
      <c r="E346" s="38"/>
      <c r="F346" s="37"/>
      <c r="G346" s="37"/>
      <c r="H346" s="37"/>
      <c r="I346" s="37"/>
      <c r="J346" s="37"/>
      <c r="K346" s="36"/>
      <c r="L346" s="36"/>
      <c r="M346" s="38"/>
      <c r="N346" s="36"/>
      <c r="O346" s="36"/>
      <c r="P346" s="36"/>
      <c r="Q346" s="36"/>
      <c r="R346" s="36"/>
      <c r="S346" s="36"/>
      <c r="T346" s="39"/>
      <c r="U346" s="36"/>
      <c r="V346" s="40"/>
    </row>
    <row r="347" spans="1:22" ht="12.75">
      <c r="A347" s="36"/>
      <c r="B347" s="37"/>
      <c r="C347" s="37"/>
      <c r="D347" s="38"/>
      <c r="E347" s="38"/>
      <c r="F347" s="37"/>
      <c r="G347" s="37"/>
      <c r="H347" s="37"/>
      <c r="I347" s="37"/>
      <c r="J347" s="37"/>
      <c r="K347" s="36"/>
      <c r="L347" s="36"/>
      <c r="M347" s="38"/>
      <c r="N347" s="36"/>
      <c r="O347" s="36"/>
      <c r="P347" s="36"/>
      <c r="Q347" s="36"/>
      <c r="R347" s="36"/>
      <c r="S347" s="36"/>
      <c r="T347" s="39"/>
      <c r="U347" s="36"/>
      <c r="V347" s="40"/>
    </row>
    <row r="348" spans="1:22" ht="12.75">
      <c r="A348" s="36"/>
      <c r="B348" s="37"/>
      <c r="C348" s="37"/>
      <c r="D348" s="38"/>
      <c r="E348" s="38"/>
      <c r="F348" s="37"/>
      <c r="G348" s="37"/>
      <c r="H348" s="37"/>
      <c r="I348" s="37"/>
      <c r="J348" s="37"/>
      <c r="K348" s="36"/>
      <c r="L348" s="36"/>
      <c r="M348" s="38"/>
      <c r="N348" s="36"/>
      <c r="O348" s="36"/>
      <c r="P348" s="36"/>
      <c r="Q348" s="36"/>
      <c r="R348" s="36"/>
      <c r="S348" s="36"/>
      <c r="T348" s="39"/>
      <c r="U348" s="36"/>
      <c r="V348" s="40"/>
    </row>
    <row r="349" spans="1:22" ht="12.75">
      <c r="A349" s="36"/>
      <c r="B349" s="37"/>
      <c r="C349" s="37"/>
      <c r="D349" s="38"/>
      <c r="E349" s="38"/>
      <c r="F349" s="37"/>
      <c r="G349" s="37"/>
      <c r="H349" s="37"/>
      <c r="I349" s="37"/>
      <c r="J349" s="37"/>
      <c r="K349" s="36"/>
      <c r="L349" s="36"/>
      <c r="M349" s="38"/>
      <c r="N349" s="36"/>
      <c r="O349" s="36"/>
      <c r="P349" s="36"/>
      <c r="Q349" s="36"/>
      <c r="R349" s="36"/>
      <c r="S349" s="36"/>
      <c r="T349" s="39"/>
      <c r="U349" s="36"/>
      <c r="V349" s="40"/>
    </row>
    <row r="350" spans="1:22" ht="12.75">
      <c r="A350" s="36"/>
      <c r="B350" s="37"/>
      <c r="C350" s="37"/>
      <c r="D350" s="38"/>
      <c r="E350" s="38"/>
      <c r="F350" s="37"/>
      <c r="G350" s="37"/>
      <c r="H350" s="37"/>
      <c r="I350" s="37"/>
      <c r="J350" s="37"/>
      <c r="K350" s="36"/>
      <c r="L350" s="36"/>
      <c r="M350" s="38"/>
      <c r="N350" s="36"/>
      <c r="O350" s="36"/>
      <c r="P350" s="36"/>
      <c r="Q350" s="36"/>
      <c r="R350" s="36"/>
      <c r="S350" s="36"/>
      <c r="T350" s="39"/>
      <c r="U350" s="36"/>
      <c r="V350" s="40"/>
    </row>
    <row r="351" spans="1:22" ht="12.75">
      <c r="A351" s="36"/>
      <c r="B351" s="37"/>
      <c r="C351" s="37"/>
      <c r="D351" s="38"/>
      <c r="E351" s="38"/>
      <c r="F351" s="37"/>
      <c r="G351" s="37"/>
      <c r="H351" s="37"/>
      <c r="I351" s="37"/>
      <c r="J351" s="37"/>
      <c r="K351" s="36"/>
      <c r="L351" s="36"/>
      <c r="M351" s="38"/>
      <c r="N351" s="36"/>
      <c r="O351" s="36"/>
      <c r="P351" s="36"/>
      <c r="Q351" s="36"/>
      <c r="R351" s="36"/>
      <c r="S351" s="36"/>
      <c r="T351" s="39"/>
      <c r="U351" s="36"/>
      <c r="V351" s="40"/>
    </row>
    <row r="352" spans="1:22" ht="12.75">
      <c r="A352" s="36"/>
      <c r="B352" s="37"/>
      <c r="C352" s="37"/>
      <c r="D352" s="38"/>
      <c r="E352" s="38"/>
      <c r="F352" s="37"/>
      <c r="G352" s="37"/>
      <c r="H352" s="37"/>
      <c r="I352" s="37"/>
      <c r="J352" s="37"/>
      <c r="K352" s="36"/>
      <c r="L352" s="36"/>
      <c r="M352" s="38"/>
      <c r="N352" s="36"/>
      <c r="O352" s="36"/>
      <c r="P352" s="36"/>
      <c r="Q352" s="36"/>
      <c r="R352" s="36"/>
      <c r="S352" s="36"/>
      <c r="T352" s="39"/>
      <c r="U352" s="36"/>
      <c r="V352" s="40"/>
    </row>
    <row r="353" spans="1:22" ht="12.75">
      <c r="A353" s="36"/>
      <c r="B353" s="37"/>
      <c r="C353" s="37"/>
      <c r="D353" s="38"/>
      <c r="E353" s="38"/>
      <c r="F353" s="37"/>
      <c r="G353" s="37"/>
      <c r="H353" s="37"/>
      <c r="I353" s="37"/>
      <c r="J353" s="37"/>
      <c r="K353" s="36"/>
      <c r="L353" s="36"/>
      <c r="M353" s="38"/>
      <c r="N353" s="36"/>
      <c r="O353" s="36"/>
      <c r="P353" s="36"/>
      <c r="Q353" s="36"/>
      <c r="R353" s="36"/>
      <c r="S353" s="36"/>
      <c r="T353" s="39"/>
      <c r="U353" s="36"/>
      <c r="V353" s="40"/>
    </row>
    <row r="354" spans="1:22" ht="12.75">
      <c r="A354" s="36"/>
      <c r="B354" s="37"/>
      <c r="C354" s="37"/>
      <c r="D354" s="38"/>
      <c r="E354" s="38"/>
      <c r="F354" s="37"/>
      <c r="G354" s="37"/>
      <c r="H354" s="37"/>
      <c r="I354" s="37"/>
      <c r="J354" s="37"/>
      <c r="K354" s="36"/>
      <c r="L354" s="36"/>
      <c r="M354" s="38"/>
      <c r="N354" s="36"/>
      <c r="O354" s="36"/>
      <c r="P354" s="36"/>
      <c r="Q354" s="36"/>
      <c r="R354" s="36"/>
      <c r="S354" s="36"/>
      <c r="T354" s="39"/>
      <c r="U354" s="36"/>
      <c r="V354" s="40"/>
    </row>
    <row r="355" spans="1:22" ht="12.75">
      <c r="A355" s="36"/>
      <c r="B355" s="37"/>
      <c r="C355" s="37"/>
      <c r="D355" s="38"/>
      <c r="E355" s="38"/>
      <c r="F355" s="37"/>
      <c r="G355" s="37"/>
      <c r="H355" s="37"/>
      <c r="I355" s="37"/>
      <c r="J355" s="37"/>
      <c r="K355" s="36"/>
      <c r="L355" s="36"/>
      <c r="M355" s="38"/>
      <c r="N355" s="36"/>
      <c r="O355" s="36"/>
      <c r="P355" s="36"/>
      <c r="Q355" s="36"/>
      <c r="R355" s="36"/>
      <c r="S355" s="36"/>
      <c r="T355" s="39"/>
      <c r="U355" s="36"/>
      <c r="V355" s="40"/>
    </row>
    <row r="356" spans="1:22" ht="12.75">
      <c r="A356" s="36"/>
      <c r="B356" s="37"/>
      <c r="C356" s="37"/>
      <c r="D356" s="38"/>
      <c r="E356" s="38"/>
      <c r="F356" s="37"/>
      <c r="G356" s="37"/>
      <c r="H356" s="37"/>
      <c r="I356" s="37"/>
      <c r="J356" s="37"/>
      <c r="K356" s="36"/>
      <c r="L356" s="36"/>
      <c r="M356" s="38"/>
      <c r="N356" s="36"/>
      <c r="O356" s="36"/>
      <c r="P356" s="36"/>
      <c r="Q356" s="36"/>
      <c r="R356" s="36"/>
      <c r="S356" s="36"/>
      <c r="T356" s="39"/>
      <c r="U356" s="36"/>
      <c r="V356" s="40"/>
    </row>
    <row r="357" spans="1:22" ht="12.75">
      <c r="A357" s="36"/>
      <c r="B357" s="37"/>
      <c r="C357" s="37"/>
      <c r="D357" s="38"/>
      <c r="E357" s="38"/>
      <c r="F357" s="37"/>
      <c r="G357" s="37"/>
      <c r="H357" s="37"/>
      <c r="I357" s="37"/>
      <c r="J357" s="37"/>
      <c r="K357" s="36"/>
      <c r="L357" s="36"/>
      <c r="M357" s="38"/>
      <c r="N357" s="36"/>
      <c r="O357" s="36"/>
      <c r="P357" s="36"/>
      <c r="Q357" s="36"/>
      <c r="R357" s="36"/>
      <c r="S357" s="36"/>
      <c r="T357" s="39"/>
      <c r="U357" s="36"/>
      <c r="V357" s="40"/>
    </row>
    <row r="358" spans="1:22" ht="12.75">
      <c r="A358" s="36"/>
      <c r="B358" s="37"/>
      <c r="C358" s="37"/>
      <c r="D358" s="38"/>
      <c r="E358" s="38"/>
      <c r="F358" s="37"/>
      <c r="G358" s="37"/>
      <c r="H358" s="37"/>
      <c r="I358" s="37"/>
      <c r="J358" s="37"/>
      <c r="K358" s="36"/>
      <c r="L358" s="36"/>
      <c r="M358" s="38"/>
      <c r="N358" s="36"/>
      <c r="O358" s="36"/>
      <c r="P358" s="36"/>
      <c r="Q358" s="36"/>
      <c r="R358" s="36"/>
      <c r="S358" s="36"/>
      <c r="T358" s="39"/>
      <c r="U358" s="36"/>
      <c r="V358" s="40"/>
    </row>
    <row r="359" spans="1:22" ht="12.75">
      <c r="A359" s="36"/>
      <c r="B359" s="37"/>
      <c r="C359" s="37"/>
      <c r="D359" s="38"/>
      <c r="E359" s="38"/>
      <c r="F359" s="37"/>
      <c r="G359" s="37"/>
      <c r="H359" s="37"/>
      <c r="I359" s="37"/>
      <c r="J359" s="37"/>
      <c r="K359" s="36"/>
      <c r="L359" s="36"/>
      <c r="M359" s="38"/>
      <c r="N359" s="36"/>
      <c r="O359" s="36"/>
      <c r="P359" s="36"/>
      <c r="Q359" s="36"/>
      <c r="R359" s="36"/>
      <c r="S359" s="36"/>
      <c r="T359" s="39"/>
      <c r="U359" s="36"/>
      <c r="V359" s="40"/>
    </row>
    <row r="360" spans="1:22" ht="12.75">
      <c r="A360" s="36"/>
      <c r="B360" s="37"/>
      <c r="C360" s="37"/>
      <c r="D360" s="38"/>
      <c r="E360" s="38"/>
      <c r="F360" s="37"/>
      <c r="G360" s="37"/>
      <c r="H360" s="37"/>
      <c r="I360" s="37"/>
      <c r="J360" s="37"/>
      <c r="K360" s="36"/>
      <c r="L360" s="36"/>
      <c r="M360" s="38"/>
      <c r="N360" s="36"/>
      <c r="O360" s="36"/>
      <c r="P360" s="36"/>
      <c r="Q360" s="36"/>
      <c r="R360" s="36"/>
      <c r="S360" s="36"/>
      <c r="T360" s="39"/>
      <c r="U360" s="36"/>
      <c r="V360" s="40"/>
    </row>
    <row r="361" spans="1:22" ht="12.75">
      <c r="A361" s="36"/>
      <c r="B361" s="37"/>
      <c r="C361" s="37"/>
      <c r="D361" s="38"/>
      <c r="E361" s="38"/>
      <c r="F361" s="37"/>
      <c r="G361" s="37"/>
      <c r="H361" s="37"/>
      <c r="I361" s="37"/>
      <c r="J361" s="37"/>
      <c r="K361" s="36"/>
      <c r="L361" s="36"/>
      <c r="M361" s="38"/>
      <c r="N361" s="36"/>
      <c r="O361" s="36"/>
      <c r="P361" s="36"/>
      <c r="Q361" s="36"/>
      <c r="R361" s="36"/>
      <c r="S361" s="36"/>
      <c r="T361" s="39"/>
      <c r="U361" s="36"/>
      <c r="V361" s="40"/>
    </row>
    <row r="362" spans="1:22" ht="12.75">
      <c r="A362" s="36"/>
      <c r="B362" s="37"/>
      <c r="C362" s="37"/>
      <c r="D362" s="38"/>
      <c r="E362" s="38"/>
      <c r="F362" s="37"/>
      <c r="G362" s="37"/>
      <c r="H362" s="37"/>
      <c r="I362" s="37"/>
      <c r="J362" s="37"/>
      <c r="K362" s="36"/>
      <c r="L362" s="36"/>
      <c r="M362" s="38"/>
      <c r="N362" s="36"/>
      <c r="O362" s="36"/>
      <c r="P362" s="36"/>
      <c r="Q362" s="36"/>
      <c r="R362" s="36"/>
      <c r="S362" s="36"/>
      <c r="T362" s="39"/>
      <c r="U362" s="36"/>
      <c r="V362" s="40"/>
    </row>
    <row r="363" spans="1:22" ht="12.75">
      <c r="A363" s="36"/>
      <c r="B363" s="37"/>
      <c r="C363" s="37"/>
      <c r="D363" s="38"/>
      <c r="E363" s="38"/>
      <c r="F363" s="37"/>
      <c r="G363" s="37"/>
      <c r="H363" s="37"/>
      <c r="I363" s="37"/>
      <c r="J363" s="37"/>
      <c r="K363" s="36"/>
      <c r="L363" s="36"/>
      <c r="M363" s="38"/>
      <c r="N363" s="36"/>
      <c r="O363" s="36"/>
      <c r="P363" s="36"/>
      <c r="Q363" s="36"/>
      <c r="R363" s="36"/>
      <c r="S363" s="36"/>
      <c r="T363" s="39"/>
      <c r="U363" s="36"/>
      <c r="V363" s="40"/>
    </row>
    <row r="364" spans="1:22" ht="12.75">
      <c r="A364" s="36"/>
      <c r="B364" s="37"/>
      <c r="C364" s="37"/>
      <c r="D364" s="38"/>
      <c r="E364" s="38"/>
      <c r="F364" s="37"/>
      <c r="G364" s="37"/>
      <c r="H364" s="37"/>
      <c r="I364" s="37"/>
      <c r="J364" s="37"/>
      <c r="K364" s="36"/>
      <c r="L364" s="36"/>
      <c r="M364" s="38"/>
      <c r="N364" s="36"/>
      <c r="O364" s="36"/>
      <c r="P364" s="36"/>
      <c r="Q364" s="36"/>
      <c r="R364" s="36"/>
      <c r="S364" s="36"/>
      <c r="T364" s="39"/>
      <c r="U364" s="36"/>
      <c r="V364" s="40"/>
    </row>
    <row r="365" spans="1:22" ht="12.75">
      <c r="A365" s="36"/>
      <c r="B365" s="37"/>
      <c r="C365" s="37"/>
      <c r="D365" s="38"/>
      <c r="E365" s="38"/>
      <c r="F365" s="37"/>
      <c r="G365" s="37"/>
      <c r="H365" s="37"/>
      <c r="I365" s="37"/>
      <c r="J365" s="37"/>
      <c r="K365" s="36"/>
      <c r="L365" s="36"/>
      <c r="M365" s="38"/>
      <c r="N365" s="36"/>
      <c r="O365" s="36"/>
      <c r="P365" s="36"/>
      <c r="Q365" s="36"/>
      <c r="R365" s="36"/>
      <c r="S365" s="36"/>
      <c r="T365" s="39"/>
      <c r="U365" s="36"/>
      <c r="V365" s="40"/>
    </row>
    <row r="366" spans="1:22" ht="12.75">
      <c r="A366" s="36"/>
      <c r="B366" s="37"/>
      <c r="C366" s="37"/>
      <c r="D366" s="38"/>
      <c r="E366" s="38"/>
      <c r="F366" s="37"/>
      <c r="G366" s="37"/>
      <c r="H366" s="37"/>
      <c r="I366" s="37"/>
      <c r="J366" s="37"/>
      <c r="K366" s="36"/>
      <c r="L366" s="36"/>
      <c r="M366" s="38"/>
      <c r="N366" s="36"/>
      <c r="O366" s="36"/>
      <c r="P366" s="36"/>
      <c r="Q366" s="36"/>
      <c r="R366" s="36"/>
      <c r="S366" s="36"/>
      <c r="T366" s="39"/>
      <c r="U366" s="36"/>
      <c r="V366" s="40"/>
    </row>
    <row r="367" spans="1:22" ht="12.75">
      <c r="A367" s="36"/>
      <c r="B367" s="37"/>
      <c r="C367" s="37"/>
      <c r="D367" s="38"/>
      <c r="E367" s="38"/>
      <c r="F367" s="37"/>
      <c r="G367" s="37"/>
      <c r="H367" s="37"/>
      <c r="I367" s="37"/>
      <c r="J367" s="37"/>
      <c r="K367" s="36"/>
      <c r="L367" s="36"/>
      <c r="M367" s="38"/>
      <c r="N367" s="36"/>
      <c r="O367" s="36"/>
      <c r="P367" s="36"/>
      <c r="Q367" s="36"/>
      <c r="R367" s="36"/>
      <c r="S367" s="36"/>
      <c r="T367" s="39"/>
      <c r="U367" s="36"/>
      <c r="V367" s="40"/>
    </row>
    <row r="368" spans="1:22" ht="12.75">
      <c r="A368" s="36"/>
      <c r="B368" s="37"/>
      <c r="C368" s="37"/>
      <c r="D368" s="38"/>
      <c r="E368" s="38"/>
      <c r="F368" s="37"/>
      <c r="G368" s="37"/>
      <c r="H368" s="37"/>
      <c r="I368" s="37"/>
      <c r="J368" s="37"/>
      <c r="K368" s="36"/>
      <c r="L368" s="36"/>
      <c r="M368" s="38"/>
      <c r="N368" s="36"/>
      <c r="O368" s="36"/>
      <c r="P368" s="36"/>
      <c r="Q368" s="36"/>
      <c r="R368" s="36"/>
      <c r="S368" s="36"/>
      <c r="T368" s="39"/>
      <c r="U368" s="36"/>
      <c r="V368" s="40"/>
    </row>
    <row r="369" spans="1:22" ht="12.75">
      <c r="A369" s="36"/>
      <c r="B369" s="37"/>
      <c r="C369" s="37"/>
      <c r="D369" s="38"/>
      <c r="E369" s="38"/>
      <c r="F369" s="37"/>
      <c r="G369" s="37"/>
      <c r="H369" s="37"/>
      <c r="I369" s="37"/>
      <c r="J369" s="37"/>
      <c r="K369" s="36"/>
      <c r="L369" s="36"/>
      <c r="M369" s="38"/>
      <c r="N369" s="36"/>
      <c r="O369" s="36"/>
      <c r="P369" s="36"/>
      <c r="Q369" s="36"/>
      <c r="R369" s="36"/>
      <c r="S369" s="36"/>
      <c r="T369" s="39"/>
      <c r="U369" s="36"/>
      <c r="V369" s="40"/>
    </row>
    <row r="370" spans="1:22" ht="12.75">
      <c r="A370" s="36"/>
      <c r="B370" s="37"/>
      <c r="C370" s="37"/>
      <c r="D370" s="38"/>
      <c r="E370" s="38"/>
      <c r="F370" s="37"/>
      <c r="G370" s="37"/>
      <c r="H370" s="37"/>
      <c r="I370" s="37"/>
      <c r="J370" s="37"/>
      <c r="K370" s="36"/>
      <c r="L370" s="36"/>
      <c r="M370" s="38"/>
      <c r="N370" s="36"/>
      <c r="O370" s="36"/>
      <c r="P370" s="36"/>
      <c r="Q370" s="36"/>
      <c r="R370" s="36"/>
      <c r="S370" s="36"/>
      <c r="T370" s="39"/>
      <c r="U370" s="36"/>
      <c r="V370" s="40"/>
    </row>
    <row r="371" spans="1:22" ht="12.75">
      <c r="A371" s="36"/>
      <c r="B371" s="37"/>
      <c r="C371" s="37"/>
      <c r="D371" s="38"/>
      <c r="E371" s="38"/>
      <c r="F371" s="37"/>
      <c r="G371" s="37"/>
      <c r="H371" s="37"/>
      <c r="I371" s="37"/>
      <c r="J371" s="37"/>
      <c r="K371" s="36"/>
      <c r="L371" s="36"/>
      <c r="M371" s="38"/>
      <c r="N371" s="36"/>
      <c r="O371" s="36"/>
      <c r="P371" s="36"/>
      <c r="Q371" s="36"/>
      <c r="R371" s="36"/>
      <c r="S371" s="36"/>
      <c r="T371" s="39"/>
      <c r="U371" s="36"/>
      <c r="V371" s="40"/>
    </row>
    <row r="372" spans="1:22" ht="12.75">
      <c r="A372" s="36"/>
      <c r="B372" s="37"/>
      <c r="C372" s="37"/>
      <c r="D372" s="38"/>
      <c r="E372" s="38"/>
      <c r="F372" s="37"/>
      <c r="G372" s="37"/>
      <c r="H372" s="37"/>
      <c r="I372" s="37"/>
      <c r="J372" s="37"/>
      <c r="K372" s="36"/>
      <c r="L372" s="36"/>
      <c r="M372" s="38"/>
      <c r="N372" s="36"/>
      <c r="O372" s="36"/>
      <c r="P372" s="36"/>
      <c r="Q372" s="36"/>
      <c r="R372" s="36"/>
      <c r="S372" s="36"/>
      <c r="T372" s="39"/>
      <c r="U372" s="36"/>
      <c r="V372" s="40"/>
    </row>
    <row r="373" spans="1:22" ht="12.75">
      <c r="A373" s="36"/>
      <c r="B373" s="37"/>
      <c r="C373" s="37"/>
      <c r="D373" s="38"/>
      <c r="E373" s="38"/>
      <c r="F373" s="37"/>
      <c r="G373" s="37"/>
      <c r="H373" s="37"/>
      <c r="I373" s="37"/>
      <c r="J373" s="37"/>
      <c r="K373" s="36"/>
      <c r="L373" s="36"/>
      <c r="M373" s="38"/>
      <c r="N373" s="36"/>
      <c r="O373" s="36"/>
      <c r="P373" s="36"/>
      <c r="Q373" s="36"/>
      <c r="R373" s="36"/>
      <c r="S373" s="36"/>
      <c r="T373" s="39"/>
      <c r="U373" s="36"/>
      <c r="V373" s="40"/>
    </row>
    <row r="374" spans="1:22" ht="12.75">
      <c r="A374" s="36"/>
      <c r="B374" s="37"/>
      <c r="C374" s="37"/>
      <c r="D374" s="38"/>
      <c r="E374" s="38"/>
      <c r="F374" s="37"/>
      <c r="G374" s="37"/>
      <c r="H374" s="37"/>
      <c r="I374" s="37"/>
      <c r="J374" s="37"/>
      <c r="K374" s="36"/>
      <c r="L374" s="36"/>
      <c r="M374" s="38"/>
      <c r="N374" s="36"/>
      <c r="O374" s="36"/>
      <c r="P374" s="36"/>
      <c r="Q374" s="36"/>
      <c r="R374" s="36"/>
      <c r="S374" s="36"/>
      <c r="T374" s="39"/>
      <c r="U374" s="36"/>
      <c r="V374" s="40"/>
    </row>
    <row r="375" spans="1:22" ht="12.75">
      <c r="A375" s="36"/>
      <c r="B375" s="37"/>
      <c r="C375" s="37"/>
      <c r="D375" s="38"/>
      <c r="E375" s="38"/>
      <c r="F375" s="37"/>
      <c r="G375" s="37"/>
      <c r="H375" s="37"/>
      <c r="I375" s="37"/>
      <c r="J375" s="37"/>
      <c r="K375" s="36"/>
      <c r="L375" s="36"/>
      <c r="M375" s="38"/>
      <c r="N375" s="36"/>
      <c r="O375" s="36"/>
      <c r="P375" s="36"/>
      <c r="Q375" s="36"/>
      <c r="R375" s="36"/>
      <c r="S375" s="36"/>
      <c r="T375" s="39"/>
      <c r="U375" s="36"/>
      <c r="V375" s="40"/>
    </row>
    <row r="376" spans="1:22" ht="12.75">
      <c r="A376" s="36"/>
      <c r="B376" s="37"/>
      <c r="C376" s="37"/>
      <c r="D376" s="38"/>
      <c r="E376" s="38"/>
      <c r="F376" s="37"/>
      <c r="G376" s="37"/>
      <c r="H376" s="37"/>
      <c r="I376" s="37"/>
      <c r="J376" s="37"/>
      <c r="K376" s="36"/>
      <c r="L376" s="36"/>
      <c r="M376" s="38"/>
      <c r="N376" s="36"/>
      <c r="O376" s="36"/>
      <c r="P376" s="36"/>
      <c r="Q376" s="36"/>
      <c r="R376" s="36"/>
      <c r="S376" s="36"/>
      <c r="T376" s="39"/>
      <c r="U376" s="36"/>
      <c r="V376" s="40"/>
    </row>
    <row r="377" spans="1:22" ht="12.75">
      <c r="A377" s="36"/>
      <c r="B377" s="37"/>
      <c r="C377" s="37"/>
      <c r="D377" s="38"/>
      <c r="E377" s="38"/>
      <c r="F377" s="37"/>
      <c r="G377" s="37"/>
      <c r="H377" s="37"/>
      <c r="I377" s="37"/>
      <c r="J377" s="37"/>
      <c r="K377" s="36"/>
      <c r="L377" s="36"/>
      <c r="M377" s="38"/>
      <c r="N377" s="36"/>
      <c r="O377" s="36"/>
      <c r="P377" s="36"/>
      <c r="Q377" s="36"/>
      <c r="R377" s="36"/>
      <c r="S377" s="36"/>
      <c r="T377" s="39"/>
      <c r="U377" s="36"/>
      <c r="V377" s="40"/>
    </row>
    <row r="378" spans="1:22" ht="12.75">
      <c r="A378" s="36"/>
      <c r="B378" s="37"/>
      <c r="C378" s="37"/>
      <c r="D378" s="38"/>
      <c r="E378" s="38"/>
      <c r="F378" s="37"/>
      <c r="G378" s="37"/>
      <c r="H378" s="37"/>
      <c r="I378" s="37"/>
      <c r="J378" s="37"/>
      <c r="K378" s="36"/>
      <c r="L378" s="36"/>
      <c r="M378" s="38"/>
      <c r="N378" s="36"/>
      <c r="O378" s="36"/>
      <c r="P378" s="36"/>
      <c r="Q378" s="36"/>
      <c r="R378" s="36"/>
      <c r="S378" s="36"/>
      <c r="T378" s="39"/>
      <c r="U378" s="36"/>
      <c r="V378" s="40"/>
    </row>
    <row r="379" spans="1:22" ht="12.75">
      <c r="A379" s="36"/>
      <c r="B379" s="37"/>
      <c r="C379" s="37"/>
      <c r="D379" s="38"/>
      <c r="E379" s="38"/>
      <c r="F379" s="37"/>
      <c r="G379" s="37"/>
      <c r="H379" s="37"/>
      <c r="I379" s="37"/>
      <c r="J379" s="37"/>
      <c r="K379" s="36"/>
      <c r="L379" s="36"/>
      <c r="M379" s="38"/>
      <c r="N379" s="36"/>
      <c r="O379" s="36"/>
      <c r="P379" s="36"/>
      <c r="Q379" s="36"/>
      <c r="R379" s="36"/>
      <c r="S379" s="36"/>
      <c r="T379" s="39"/>
      <c r="U379" s="36"/>
      <c r="V379" s="40"/>
    </row>
    <row r="380" spans="1:22" ht="12.75">
      <c r="A380" s="36"/>
      <c r="B380" s="37"/>
      <c r="C380" s="37"/>
      <c r="D380" s="38"/>
      <c r="E380" s="38"/>
      <c r="F380" s="37"/>
      <c r="G380" s="37"/>
      <c r="H380" s="37"/>
      <c r="I380" s="37"/>
      <c r="J380" s="37"/>
      <c r="K380" s="36"/>
      <c r="L380" s="36"/>
      <c r="M380" s="38"/>
      <c r="N380" s="36"/>
      <c r="O380" s="36"/>
      <c r="P380" s="36"/>
      <c r="Q380" s="36"/>
      <c r="R380" s="36"/>
      <c r="S380" s="36"/>
      <c r="T380" s="39"/>
      <c r="U380" s="36"/>
      <c r="V380" s="40"/>
    </row>
    <row r="381" spans="1:22" ht="12.75">
      <c r="A381" s="36"/>
      <c r="B381" s="37"/>
      <c r="C381" s="37"/>
      <c r="D381" s="38"/>
      <c r="E381" s="38"/>
      <c r="F381" s="37"/>
      <c r="G381" s="37"/>
      <c r="H381" s="37"/>
      <c r="I381" s="37"/>
      <c r="J381" s="37"/>
      <c r="K381" s="36"/>
      <c r="L381" s="36"/>
      <c r="M381" s="38"/>
      <c r="N381" s="36"/>
      <c r="O381" s="36"/>
      <c r="P381" s="36"/>
      <c r="Q381" s="36"/>
      <c r="R381" s="36"/>
      <c r="S381" s="36"/>
      <c r="T381" s="39"/>
      <c r="U381" s="36"/>
      <c r="V381" s="40"/>
    </row>
    <row r="382" spans="1:22" ht="12.75">
      <c r="A382" s="36"/>
      <c r="B382" s="37"/>
      <c r="C382" s="37"/>
      <c r="D382" s="38"/>
      <c r="E382" s="38"/>
      <c r="F382" s="37"/>
      <c r="G382" s="37"/>
      <c r="H382" s="37"/>
      <c r="I382" s="37"/>
      <c r="J382" s="37"/>
      <c r="K382" s="36"/>
      <c r="L382" s="36"/>
      <c r="M382" s="38"/>
      <c r="N382" s="36"/>
      <c r="O382" s="36"/>
      <c r="P382" s="36"/>
      <c r="Q382" s="36"/>
      <c r="R382" s="36"/>
      <c r="S382" s="36"/>
      <c r="T382" s="39"/>
      <c r="U382" s="36"/>
      <c r="V382" s="40"/>
    </row>
    <row r="383" spans="1:22" ht="12.75">
      <c r="A383" s="36"/>
      <c r="B383" s="37"/>
      <c r="C383" s="37"/>
      <c r="D383" s="38"/>
      <c r="E383" s="38"/>
      <c r="F383" s="37"/>
      <c r="G383" s="37"/>
      <c r="H383" s="37"/>
      <c r="I383" s="37"/>
      <c r="J383" s="37"/>
      <c r="K383" s="36"/>
      <c r="L383" s="36"/>
      <c r="M383" s="38"/>
      <c r="N383" s="36"/>
      <c r="O383" s="36"/>
      <c r="P383" s="36"/>
      <c r="Q383" s="36"/>
      <c r="R383" s="36"/>
      <c r="S383" s="36"/>
      <c r="T383" s="39"/>
      <c r="U383" s="36"/>
      <c r="V383" s="40"/>
    </row>
    <row r="384" spans="1:22" ht="12.75">
      <c r="A384" s="36"/>
      <c r="B384" s="37"/>
      <c r="C384" s="37"/>
      <c r="D384" s="38"/>
      <c r="E384" s="38"/>
      <c r="F384" s="37"/>
      <c r="G384" s="37"/>
      <c r="H384" s="37"/>
      <c r="I384" s="37"/>
      <c r="J384" s="37"/>
      <c r="K384" s="36"/>
      <c r="L384" s="36"/>
      <c r="M384" s="38"/>
      <c r="N384" s="36"/>
      <c r="O384" s="36"/>
      <c r="P384" s="36"/>
      <c r="Q384" s="36"/>
      <c r="R384" s="36"/>
      <c r="S384" s="36"/>
      <c r="T384" s="39"/>
      <c r="U384" s="36"/>
      <c r="V384" s="40"/>
    </row>
    <row r="385" spans="1:22" ht="12.75">
      <c r="A385" s="36"/>
      <c r="B385" s="37"/>
      <c r="C385" s="37"/>
      <c r="D385" s="38"/>
      <c r="E385" s="38"/>
      <c r="F385" s="37"/>
      <c r="G385" s="37"/>
      <c r="H385" s="37"/>
      <c r="I385" s="37"/>
      <c r="J385" s="37"/>
      <c r="K385" s="36"/>
      <c r="L385" s="36"/>
      <c r="M385" s="38"/>
      <c r="N385" s="36"/>
      <c r="O385" s="36"/>
      <c r="P385" s="36"/>
      <c r="Q385" s="36"/>
      <c r="R385" s="36"/>
      <c r="S385" s="36"/>
      <c r="T385" s="39"/>
      <c r="U385" s="36"/>
      <c r="V385" s="40"/>
    </row>
    <row r="386" spans="1:22" ht="12.75">
      <c r="A386" s="36"/>
      <c r="B386" s="37"/>
      <c r="C386" s="37"/>
      <c r="D386" s="38"/>
      <c r="E386" s="38"/>
      <c r="F386" s="37"/>
      <c r="G386" s="37"/>
      <c r="H386" s="37"/>
      <c r="I386" s="37"/>
      <c r="J386" s="37"/>
      <c r="K386" s="36"/>
      <c r="L386" s="36"/>
      <c r="M386" s="38"/>
      <c r="N386" s="36"/>
      <c r="O386" s="36"/>
      <c r="P386" s="36"/>
      <c r="Q386" s="36"/>
      <c r="R386" s="36"/>
      <c r="S386" s="36"/>
      <c r="T386" s="39"/>
      <c r="U386" s="36"/>
      <c r="V386" s="40"/>
    </row>
    <row r="387" spans="1:22" ht="12.75">
      <c r="A387" s="36"/>
      <c r="B387" s="37"/>
      <c r="C387" s="37"/>
      <c r="D387" s="38"/>
      <c r="E387" s="38"/>
      <c r="F387" s="37"/>
      <c r="G387" s="37"/>
      <c r="H387" s="37"/>
      <c r="I387" s="37"/>
      <c r="J387" s="37"/>
      <c r="K387" s="36"/>
      <c r="L387" s="36"/>
      <c r="M387" s="38"/>
      <c r="N387" s="36"/>
      <c r="O387" s="36"/>
      <c r="P387" s="36"/>
      <c r="Q387" s="36"/>
      <c r="R387" s="36"/>
      <c r="S387" s="36"/>
      <c r="T387" s="39"/>
      <c r="U387" s="36"/>
      <c r="V387" s="40"/>
    </row>
    <row r="388" spans="1:22" ht="12.75">
      <c r="A388" s="36"/>
      <c r="B388" s="37"/>
      <c r="C388" s="37"/>
      <c r="D388" s="38"/>
      <c r="E388" s="38"/>
      <c r="F388" s="37"/>
      <c r="G388" s="37"/>
      <c r="H388" s="37"/>
      <c r="I388" s="37"/>
      <c r="J388" s="37"/>
      <c r="K388" s="36"/>
      <c r="L388" s="36"/>
      <c r="M388" s="38"/>
      <c r="N388" s="36"/>
      <c r="O388" s="36"/>
      <c r="P388" s="36"/>
      <c r="Q388" s="36"/>
      <c r="R388" s="36"/>
      <c r="S388" s="36"/>
      <c r="T388" s="39"/>
      <c r="U388" s="36"/>
      <c r="V388" s="40"/>
    </row>
    <row r="389" spans="1:22" ht="12.75">
      <c r="A389" s="36"/>
      <c r="B389" s="37"/>
      <c r="C389" s="37"/>
      <c r="D389" s="38"/>
      <c r="E389" s="38"/>
      <c r="F389" s="37"/>
      <c r="G389" s="37"/>
      <c r="H389" s="37"/>
      <c r="I389" s="37"/>
      <c r="J389" s="37"/>
      <c r="K389" s="36"/>
      <c r="L389" s="36"/>
      <c r="M389" s="38"/>
      <c r="N389" s="36"/>
      <c r="O389" s="36"/>
      <c r="P389" s="36"/>
      <c r="Q389" s="36"/>
      <c r="R389" s="36"/>
      <c r="S389" s="36"/>
      <c r="T389" s="39"/>
      <c r="U389" s="36"/>
      <c r="V389" s="40"/>
    </row>
    <row r="390" spans="1:22" ht="12.75">
      <c r="A390" s="36"/>
      <c r="B390" s="37"/>
      <c r="C390" s="37"/>
      <c r="D390" s="38"/>
      <c r="E390" s="38"/>
      <c r="F390" s="37"/>
      <c r="G390" s="37"/>
      <c r="H390" s="37"/>
      <c r="I390" s="37"/>
      <c r="J390" s="37"/>
      <c r="K390" s="36"/>
      <c r="L390" s="36"/>
      <c r="M390" s="38"/>
      <c r="N390" s="36"/>
      <c r="O390" s="36"/>
      <c r="P390" s="36"/>
      <c r="Q390" s="36"/>
      <c r="R390" s="36"/>
      <c r="S390" s="36"/>
      <c r="T390" s="39"/>
      <c r="U390" s="36"/>
      <c r="V390" s="40"/>
    </row>
    <row r="391" spans="1:22" ht="12.75">
      <c r="A391" s="36"/>
      <c r="B391" s="37"/>
      <c r="C391" s="37"/>
      <c r="D391" s="38"/>
      <c r="E391" s="38"/>
      <c r="F391" s="37"/>
      <c r="G391" s="37"/>
      <c r="H391" s="37"/>
      <c r="I391" s="37"/>
      <c r="J391" s="37"/>
      <c r="K391" s="36"/>
      <c r="L391" s="36"/>
      <c r="M391" s="38"/>
      <c r="N391" s="36"/>
      <c r="O391" s="36"/>
      <c r="P391" s="36"/>
      <c r="Q391" s="36"/>
      <c r="R391" s="36"/>
      <c r="S391" s="36"/>
      <c r="T391" s="39"/>
      <c r="U391" s="36"/>
      <c r="V391" s="40"/>
    </row>
    <row r="392" spans="1:22" ht="12.75">
      <c r="A392" s="36"/>
      <c r="B392" s="37"/>
      <c r="C392" s="37"/>
      <c r="D392" s="38"/>
      <c r="E392" s="38"/>
      <c r="F392" s="37"/>
      <c r="G392" s="37"/>
      <c r="H392" s="37"/>
      <c r="I392" s="37"/>
      <c r="J392" s="37"/>
      <c r="K392" s="36"/>
      <c r="L392" s="36"/>
      <c r="M392" s="38"/>
      <c r="N392" s="36"/>
      <c r="O392" s="36"/>
      <c r="P392" s="36"/>
      <c r="Q392" s="36"/>
      <c r="R392" s="36"/>
      <c r="S392" s="36"/>
      <c r="T392" s="39"/>
      <c r="U392" s="36"/>
      <c r="V392" s="40"/>
    </row>
    <row r="393" spans="1:22" ht="12.75">
      <c r="A393" s="36"/>
      <c r="B393" s="37"/>
      <c r="C393" s="37"/>
      <c r="D393" s="38"/>
      <c r="E393" s="38"/>
      <c r="F393" s="37"/>
      <c r="G393" s="37"/>
      <c r="H393" s="37"/>
      <c r="I393" s="37"/>
      <c r="J393" s="37"/>
      <c r="K393" s="36"/>
      <c r="L393" s="36"/>
      <c r="M393" s="38"/>
      <c r="N393" s="36"/>
      <c r="O393" s="36"/>
      <c r="P393" s="36"/>
      <c r="Q393" s="36"/>
      <c r="R393" s="36"/>
      <c r="S393" s="36"/>
      <c r="T393" s="39"/>
      <c r="U393" s="36"/>
      <c r="V393" s="40"/>
    </row>
    <row r="394" spans="1:22" ht="12.75">
      <c r="A394" s="36"/>
      <c r="B394" s="37"/>
      <c r="C394" s="37"/>
      <c r="D394" s="38"/>
      <c r="E394" s="38"/>
      <c r="F394" s="37"/>
      <c r="G394" s="37"/>
      <c r="H394" s="37"/>
      <c r="I394" s="37"/>
      <c r="J394" s="37"/>
      <c r="K394" s="36"/>
      <c r="L394" s="36"/>
      <c r="M394" s="38"/>
      <c r="N394" s="36"/>
      <c r="O394" s="36"/>
      <c r="P394" s="36"/>
      <c r="Q394" s="36"/>
      <c r="R394" s="36"/>
      <c r="S394" s="36"/>
      <c r="T394" s="39"/>
      <c r="U394" s="36"/>
      <c r="V394" s="40"/>
    </row>
    <row r="395" spans="1:22" ht="12.75">
      <c r="A395" s="36"/>
      <c r="B395" s="37"/>
      <c r="C395" s="37"/>
      <c r="D395" s="38"/>
      <c r="E395" s="38"/>
      <c r="F395" s="37"/>
      <c r="G395" s="37"/>
      <c r="H395" s="37"/>
      <c r="I395" s="37"/>
      <c r="J395" s="37"/>
      <c r="K395" s="36"/>
      <c r="L395" s="36"/>
      <c r="M395" s="38"/>
      <c r="N395" s="36"/>
      <c r="O395" s="36"/>
      <c r="P395" s="36"/>
      <c r="Q395" s="36"/>
      <c r="R395" s="36"/>
      <c r="S395" s="36"/>
      <c r="T395" s="39"/>
      <c r="U395" s="36"/>
      <c r="V395" s="40"/>
    </row>
    <row r="396" spans="1:22" ht="12.75">
      <c r="A396" s="36"/>
      <c r="B396" s="37"/>
      <c r="C396" s="37"/>
      <c r="D396" s="38"/>
      <c r="E396" s="38"/>
      <c r="F396" s="37"/>
      <c r="G396" s="37"/>
      <c r="H396" s="37"/>
      <c r="I396" s="37"/>
      <c r="J396" s="37"/>
      <c r="K396" s="36"/>
      <c r="L396" s="36"/>
      <c r="M396" s="38"/>
      <c r="N396" s="36"/>
      <c r="O396" s="36"/>
      <c r="P396" s="36"/>
      <c r="Q396" s="36"/>
      <c r="R396" s="36"/>
      <c r="S396" s="36"/>
      <c r="T396" s="39"/>
      <c r="U396" s="36"/>
      <c r="V396" s="40"/>
    </row>
    <row r="397" spans="1:22" ht="12.75">
      <c r="A397" s="36"/>
      <c r="B397" s="37"/>
      <c r="C397" s="37"/>
      <c r="D397" s="38"/>
      <c r="E397" s="38"/>
      <c r="F397" s="37"/>
      <c r="G397" s="37"/>
      <c r="H397" s="37"/>
      <c r="I397" s="37"/>
      <c r="J397" s="37"/>
      <c r="K397" s="36"/>
      <c r="L397" s="36"/>
      <c r="M397" s="38"/>
      <c r="N397" s="36"/>
      <c r="O397" s="36"/>
      <c r="P397" s="36"/>
      <c r="Q397" s="36"/>
      <c r="R397" s="36"/>
      <c r="S397" s="36"/>
      <c r="T397" s="39"/>
      <c r="U397" s="36"/>
      <c r="V397" s="40"/>
    </row>
    <row r="398" spans="1:22" ht="12.75">
      <c r="A398" s="36"/>
      <c r="B398" s="37"/>
      <c r="C398" s="37"/>
      <c r="D398" s="38"/>
      <c r="E398" s="38"/>
      <c r="F398" s="37"/>
      <c r="G398" s="37"/>
      <c r="H398" s="37"/>
      <c r="I398" s="37"/>
      <c r="J398" s="37"/>
      <c r="K398" s="36"/>
      <c r="L398" s="36"/>
      <c r="M398" s="38"/>
      <c r="N398" s="36"/>
      <c r="O398" s="36"/>
      <c r="P398" s="36"/>
      <c r="Q398" s="36"/>
      <c r="R398" s="36"/>
      <c r="S398" s="36"/>
      <c r="T398" s="39"/>
      <c r="U398" s="36"/>
      <c r="V398" s="40"/>
    </row>
    <row r="399" spans="1:22" ht="12.75">
      <c r="A399" s="36"/>
      <c r="B399" s="37"/>
      <c r="C399" s="37"/>
      <c r="D399" s="38"/>
      <c r="E399" s="38"/>
      <c r="F399" s="37"/>
      <c r="G399" s="37"/>
      <c r="H399" s="37"/>
      <c r="I399" s="37"/>
      <c r="J399" s="37"/>
      <c r="K399" s="36"/>
      <c r="L399" s="36"/>
      <c r="M399" s="38"/>
      <c r="N399" s="36"/>
      <c r="O399" s="36"/>
      <c r="P399" s="36"/>
      <c r="Q399" s="36"/>
      <c r="R399" s="36"/>
      <c r="S399" s="36"/>
      <c r="T399" s="39"/>
      <c r="U399" s="36"/>
      <c r="V399" s="40"/>
    </row>
    <row r="400" spans="1:22" ht="12.75">
      <c r="A400" s="36"/>
      <c r="B400" s="37"/>
      <c r="C400" s="37"/>
      <c r="D400" s="38"/>
      <c r="E400" s="38"/>
      <c r="F400" s="37"/>
      <c r="G400" s="37"/>
      <c r="H400" s="37"/>
      <c r="I400" s="37"/>
      <c r="J400" s="37"/>
      <c r="K400" s="36"/>
      <c r="L400" s="36"/>
      <c r="M400" s="38"/>
      <c r="N400" s="36"/>
      <c r="O400" s="36"/>
      <c r="P400" s="36"/>
      <c r="Q400" s="36"/>
      <c r="R400" s="36"/>
      <c r="S400" s="36"/>
      <c r="T400" s="39"/>
      <c r="U400" s="36"/>
      <c r="V400" s="40"/>
    </row>
    <row r="401" spans="1:22" ht="12.75">
      <c r="A401" s="36"/>
      <c r="B401" s="37"/>
      <c r="C401" s="37"/>
      <c r="D401" s="38"/>
      <c r="E401" s="38"/>
      <c r="F401" s="37"/>
      <c r="G401" s="37"/>
      <c r="H401" s="37"/>
      <c r="I401" s="37"/>
      <c r="J401" s="37"/>
      <c r="K401" s="36"/>
      <c r="L401" s="36"/>
      <c r="M401" s="38"/>
      <c r="N401" s="36"/>
      <c r="O401" s="36"/>
      <c r="P401" s="36"/>
      <c r="Q401" s="36"/>
      <c r="R401" s="36"/>
      <c r="S401" s="36"/>
      <c r="T401" s="39"/>
      <c r="U401" s="36"/>
      <c r="V401" s="40"/>
    </row>
    <row r="402" spans="1:22" ht="12.75">
      <c r="A402" s="36"/>
      <c r="B402" s="37"/>
      <c r="C402" s="37"/>
      <c r="D402" s="38"/>
      <c r="E402" s="38"/>
      <c r="F402" s="37"/>
      <c r="G402" s="37"/>
      <c r="H402" s="37"/>
      <c r="I402" s="37"/>
      <c r="J402" s="37"/>
      <c r="K402" s="36"/>
      <c r="L402" s="36"/>
      <c r="M402" s="38"/>
      <c r="N402" s="36"/>
      <c r="O402" s="36"/>
      <c r="P402" s="36"/>
      <c r="Q402" s="36"/>
      <c r="R402" s="36"/>
      <c r="S402" s="36"/>
      <c r="T402" s="39"/>
      <c r="U402" s="36"/>
      <c r="V402" s="40"/>
    </row>
    <row r="403" spans="1:22" ht="12.75">
      <c r="A403" s="36"/>
      <c r="B403" s="37"/>
      <c r="C403" s="37"/>
      <c r="D403" s="38"/>
      <c r="E403" s="38"/>
      <c r="F403" s="37"/>
      <c r="G403" s="37"/>
      <c r="H403" s="37"/>
      <c r="I403" s="37"/>
      <c r="J403" s="37"/>
      <c r="K403" s="36"/>
      <c r="L403" s="36"/>
      <c r="M403" s="38"/>
      <c r="N403" s="36"/>
      <c r="O403" s="36"/>
      <c r="P403" s="36"/>
      <c r="Q403" s="36"/>
      <c r="R403" s="36"/>
      <c r="S403" s="36"/>
      <c r="T403" s="39"/>
      <c r="U403" s="36"/>
      <c r="V403" s="40"/>
    </row>
    <row r="404" spans="1:22" ht="12.75">
      <c r="A404" s="36"/>
      <c r="B404" s="37"/>
      <c r="C404" s="37"/>
      <c r="D404" s="38"/>
      <c r="E404" s="38"/>
      <c r="F404" s="37"/>
      <c r="G404" s="37"/>
      <c r="H404" s="37"/>
      <c r="I404" s="37"/>
      <c r="J404" s="37"/>
      <c r="K404" s="36"/>
      <c r="L404" s="36"/>
      <c r="M404" s="38"/>
      <c r="N404" s="36"/>
      <c r="O404" s="36"/>
      <c r="P404" s="36"/>
      <c r="Q404" s="36"/>
      <c r="R404" s="36"/>
      <c r="S404" s="36"/>
      <c r="T404" s="39"/>
      <c r="U404" s="36"/>
      <c r="V404" s="40"/>
    </row>
    <row r="405" spans="1:22" ht="12.75">
      <c r="A405" s="36"/>
      <c r="B405" s="37"/>
      <c r="C405" s="37"/>
      <c r="D405" s="38"/>
      <c r="E405" s="38"/>
      <c r="F405" s="37"/>
      <c r="G405" s="37"/>
      <c r="H405" s="37"/>
      <c r="I405" s="37"/>
      <c r="J405" s="37"/>
      <c r="K405" s="36"/>
      <c r="L405" s="36"/>
      <c r="M405" s="38"/>
      <c r="N405" s="36"/>
      <c r="O405" s="36"/>
      <c r="P405" s="36"/>
      <c r="Q405" s="36"/>
      <c r="R405" s="36"/>
      <c r="S405" s="36"/>
      <c r="T405" s="39"/>
      <c r="U405" s="36"/>
      <c r="V405" s="40"/>
    </row>
    <row r="406" spans="1:22" ht="12.75">
      <c r="A406" s="36"/>
      <c r="B406" s="37"/>
      <c r="C406" s="37"/>
      <c r="D406" s="38"/>
      <c r="E406" s="38"/>
      <c r="F406" s="37"/>
      <c r="G406" s="37"/>
      <c r="H406" s="37"/>
      <c r="I406" s="37"/>
      <c r="J406" s="37"/>
      <c r="K406" s="36"/>
      <c r="L406" s="36"/>
      <c r="M406" s="38"/>
      <c r="N406" s="36"/>
      <c r="O406" s="36"/>
      <c r="P406" s="36"/>
      <c r="Q406" s="36"/>
      <c r="R406" s="36"/>
      <c r="S406" s="36"/>
      <c r="T406" s="39"/>
      <c r="U406" s="36"/>
      <c r="V406" s="40"/>
    </row>
    <row r="407" spans="1:22" ht="12.75">
      <c r="A407" s="36"/>
      <c r="B407" s="37"/>
      <c r="C407" s="37"/>
      <c r="D407" s="38"/>
      <c r="E407" s="38"/>
      <c r="F407" s="37"/>
      <c r="G407" s="37"/>
      <c r="H407" s="37"/>
      <c r="I407" s="37"/>
      <c r="J407" s="37"/>
      <c r="K407" s="36"/>
      <c r="L407" s="36"/>
      <c r="M407" s="38"/>
      <c r="N407" s="36"/>
      <c r="O407" s="36"/>
      <c r="P407" s="36"/>
      <c r="Q407" s="36"/>
      <c r="R407" s="36"/>
      <c r="S407" s="36"/>
      <c r="T407" s="39"/>
      <c r="U407" s="36"/>
      <c r="V407" s="40"/>
    </row>
    <row r="408" spans="1:22" ht="12.75">
      <c r="A408" s="36"/>
      <c r="B408" s="37"/>
      <c r="C408" s="37"/>
      <c r="D408" s="38"/>
      <c r="E408" s="38"/>
      <c r="F408" s="37"/>
      <c r="G408" s="37"/>
      <c r="H408" s="37"/>
      <c r="I408" s="37"/>
      <c r="J408" s="37"/>
      <c r="K408" s="36"/>
      <c r="L408" s="36"/>
      <c r="M408" s="38"/>
      <c r="N408" s="36"/>
      <c r="O408" s="36"/>
      <c r="P408" s="36"/>
      <c r="Q408" s="36"/>
      <c r="R408" s="36"/>
      <c r="S408" s="36"/>
      <c r="T408" s="39"/>
      <c r="U408" s="36"/>
      <c r="V408" s="40"/>
    </row>
    <row r="409" spans="1:22" ht="12.75">
      <c r="A409" s="36"/>
      <c r="B409" s="37"/>
      <c r="C409" s="37"/>
      <c r="D409" s="38"/>
      <c r="E409" s="38"/>
      <c r="F409" s="37"/>
      <c r="G409" s="37"/>
      <c r="H409" s="37"/>
      <c r="I409" s="37"/>
      <c r="J409" s="37"/>
      <c r="K409" s="36"/>
      <c r="L409" s="36"/>
      <c r="M409" s="38"/>
      <c r="N409" s="36"/>
      <c r="O409" s="36"/>
      <c r="P409" s="36"/>
      <c r="Q409" s="36"/>
      <c r="R409" s="36"/>
      <c r="S409" s="36"/>
      <c r="T409" s="39"/>
      <c r="U409" s="36"/>
      <c r="V409" s="40"/>
    </row>
    <row r="410" spans="1:22" ht="12.75">
      <c r="A410" s="36"/>
      <c r="B410" s="37"/>
      <c r="C410" s="37"/>
      <c r="D410" s="38"/>
      <c r="E410" s="38"/>
      <c r="F410" s="37"/>
      <c r="G410" s="37"/>
      <c r="H410" s="37"/>
      <c r="I410" s="37"/>
      <c r="J410" s="37"/>
      <c r="K410" s="36"/>
      <c r="L410" s="36"/>
      <c r="M410" s="38"/>
      <c r="N410" s="36"/>
      <c r="O410" s="36"/>
      <c r="P410" s="36"/>
      <c r="Q410" s="36"/>
      <c r="R410" s="36"/>
      <c r="S410" s="36"/>
      <c r="T410" s="39"/>
      <c r="U410" s="36"/>
      <c r="V410" s="40"/>
    </row>
    <row r="411" spans="1:22" ht="12.75">
      <c r="A411" s="36"/>
      <c r="B411" s="37"/>
      <c r="C411" s="37"/>
      <c r="D411" s="38"/>
      <c r="E411" s="38"/>
      <c r="F411" s="37"/>
      <c r="G411" s="37"/>
      <c r="H411" s="37"/>
      <c r="I411" s="37"/>
      <c r="J411" s="37"/>
      <c r="K411" s="36"/>
      <c r="L411" s="36"/>
      <c r="M411" s="38"/>
      <c r="N411" s="36"/>
      <c r="O411" s="36"/>
      <c r="P411" s="36"/>
      <c r="Q411" s="36"/>
      <c r="R411" s="36"/>
      <c r="S411" s="36"/>
      <c r="T411" s="39"/>
      <c r="U411" s="36"/>
      <c r="V411" s="40"/>
    </row>
    <row r="412" spans="1:22" ht="12.75">
      <c r="A412" s="36"/>
      <c r="B412" s="37"/>
      <c r="C412" s="37"/>
      <c r="D412" s="38"/>
      <c r="E412" s="38"/>
      <c r="F412" s="37"/>
      <c r="G412" s="37"/>
      <c r="H412" s="37"/>
      <c r="I412" s="37"/>
      <c r="J412" s="37"/>
      <c r="K412" s="36"/>
      <c r="L412" s="36"/>
      <c r="M412" s="38"/>
      <c r="N412" s="36"/>
      <c r="O412" s="36"/>
      <c r="P412" s="36"/>
      <c r="Q412" s="36"/>
      <c r="R412" s="36"/>
      <c r="S412" s="36"/>
      <c r="T412" s="39"/>
      <c r="U412" s="36"/>
      <c r="V412" s="40"/>
    </row>
    <row r="413" spans="1:22" ht="12.75">
      <c r="A413" s="36"/>
      <c r="B413" s="37"/>
      <c r="C413" s="37"/>
      <c r="D413" s="38"/>
      <c r="E413" s="38"/>
      <c r="F413" s="37"/>
      <c r="G413" s="37"/>
      <c r="H413" s="37"/>
      <c r="I413" s="37"/>
      <c r="J413" s="37"/>
      <c r="K413" s="36"/>
      <c r="L413" s="36"/>
      <c r="M413" s="38"/>
      <c r="N413" s="36"/>
      <c r="O413" s="36"/>
      <c r="P413" s="36"/>
      <c r="Q413" s="36"/>
      <c r="R413" s="36"/>
      <c r="S413" s="36"/>
      <c r="T413" s="39"/>
      <c r="U413" s="36"/>
      <c r="V413" s="40"/>
    </row>
    <row r="414" spans="1:22" ht="12.75">
      <c r="A414" s="36"/>
      <c r="B414" s="37"/>
      <c r="C414" s="37"/>
      <c r="D414" s="38"/>
      <c r="E414" s="38"/>
      <c r="F414" s="37"/>
      <c r="G414" s="37"/>
      <c r="H414" s="37"/>
      <c r="I414" s="37"/>
      <c r="J414" s="37"/>
      <c r="K414" s="36"/>
      <c r="L414" s="36"/>
      <c r="M414" s="38"/>
      <c r="N414" s="36"/>
      <c r="O414" s="36"/>
      <c r="P414" s="36"/>
      <c r="Q414" s="36"/>
      <c r="R414" s="36"/>
      <c r="S414" s="36"/>
      <c r="T414" s="39"/>
      <c r="U414" s="36"/>
      <c r="V414" s="40"/>
    </row>
    <row r="415" spans="1:22" ht="12.75">
      <c r="A415" s="36"/>
      <c r="B415" s="37"/>
      <c r="C415" s="37"/>
      <c r="D415" s="38"/>
      <c r="E415" s="38"/>
      <c r="F415" s="37"/>
      <c r="G415" s="37"/>
      <c r="H415" s="37"/>
      <c r="I415" s="37"/>
      <c r="J415" s="37"/>
      <c r="K415" s="36"/>
      <c r="L415" s="36"/>
      <c r="M415" s="38"/>
      <c r="N415" s="36"/>
      <c r="O415" s="36"/>
      <c r="P415" s="36"/>
      <c r="Q415" s="36"/>
      <c r="R415" s="36"/>
      <c r="S415" s="36"/>
      <c r="T415" s="39"/>
      <c r="U415" s="36"/>
      <c r="V415" s="40"/>
    </row>
    <row r="416" spans="1:22" ht="12.75">
      <c r="A416" s="36"/>
      <c r="B416" s="37"/>
      <c r="C416" s="37"/>
      <c r="D416" s="38"/>
      <c r="E416" s="38"/>
      <c r="F416" s="37"/>
      <c r="G416" s="37"/>
      <c r="H416" s="37"/>
      <c r="I416" s="37"/>
      <c r="J416" s="37"/>
      <c r="K416" s="36"/>
      <c r="L416" s="36"/>
      <c r="M416" s="38"/>
      <c r="N416" s="36"/>
      <c r="O416" s="36"/>
      <c r="P416" s="36"/>
      <c r="Q416" s="36"/>
      <c r="R416" s="36"/>
      <c r="S416" s="36"/>
      <c r="T416" s="39"/>
      <c r="U416" s="36"/>
      <c r="V416" s="40"/>
    </row>
    <row r="417" spans="1:22" ht="12.75">
      <c r="A417" s="36"/>
      <c r="B417" s="37"/>
      <c r="C417" s="37"/>
      <c r="D417" s="38"/>
      <c r="E417" s="38"/>
      <c r="F417" s="37"/>
      <c r="G417" s="37"/>
      <c r="H417" s="37"/>
      <c r="I417" s="37"/>
      <c r="J417" s="37"/>
      <c r="K417" s="36"/>
      <c r="L417" s="36"/>
      <c r="M417" s="38"/>
      <c r="N417" s="36"/>
      <c r="O417" s="36"/>
      <c r="P417" s="36"/>
      <c r="Q417" s="36"/>
      <c r="R417" s="36"/>
      <c r="S417" s="36"/>
      <c r="T417" s="39"/>
      <c r="U417" s="36"/>
      <c r="V417" s="40"/>
    </row>
    <row r="418" spans="1:22" ht="12.75">
      <c r="A418" s="36"/>
      <c r="B418" s="37"/>
      <c r="C418" s="37"/>
      <c r="D418" s="38"/>
      <c r="E418" s="38"/>
      <c r="F418" s="37"/>
      <c r="G418" s="37"/>
      <c r="H418" s="37"/>
      <c r="I418" s="37"/>
      <c r="J418" s="37"/>
      <c r="K418" s="36"/>
      <c r="L418" s="36"/>
      <c r="M418" s="38"/>
      <c r="N418" s="36"/>
      <c r="O418" s="36"/>
      <c r="P418" s="36"/>
      <c r="Q418" s="36"/>
      <c r="R418" s="36"/>
      <c r="S418" s="36"/>
      <c r="T418" s="39"/>
      <c r="U418" s="36"/>
      <c r="V418" s="40"/>
    </row>
    <row r="419" spans="1:22" ht="12.75">
      <c r="A419" s="36"/>
      <c r="B419" s="37"/>
      <c r="C419" s="37"/>
      <c r="D419" s="38"/>
      <c r="E419" s="38"/>
      <c r="F419" s="37"/>
      <c r="G419" s="37"/>
      <c r="H419" s="37"/>
      <c r="I419" s="37"/>
      <c r="J419" s="37"/>
      <c r="K419" s="36"/>
      <c r="L419" s="36"/>
      <c r="M419" s="38"/>
      <c r="N419" s="36"/>
      <c r="O419" s="36"/>
      <c r="P419" s="36"/>
      <c r="Q419" s="36"/>
      <c r="R419" s="36"/>
      <c r="S419" s="36"/>
      <c r="T419" s="39"/>
      <c r="U419" s="36"/>
      <c r="V419" s="40"/>
    </row>
    <row r="420" spans="1:22" ht="12.75">
      <c r="A420" s="36"/>
      <c r="B420" s="37"/>
      <c r="C420" s="37"/>
      <c r="D420" s="38"/>
      <c r="E420" s="38"/>
      <c r="F420" s="37"/>
      <c r="G420" s="37"/>
      <c r="H420" s="37"/>
      <c r="I420" s="37"/>
      <c r="J420" s="37"/>
      <c r="K420" s="36"/>
      <c r="L420" s="36"/>
      <c r="M420" s="38"/>
      <c r="N420" s="36"/>
      <c r="O420" s="36"/>
      <c r="P420" s="36"/>
      <c r="Q420" s="36"/>
      <c r="R420" s="36"/>
      <c r="S420" s="36"/>
      <c r="T420" s="39"/>
      <c r="U420" s="36"/>
      <c r="V420" s="40"/>
    </row>
    <row r="421" spans="1:22" ht="12.75">
      <c r="A421" s="36"/>
      <c r="B421" s="37"/>
      <c r="C421" s="37"/>
      <c r="D421" s="38"/>
      <c r="E421" s="38"/>
      <c r="F421" s="37"/>
      <c r="G421" s="37"/>
      <c r="H421" s="37"/>
      <c r="I421" s="37"/>
      <c r="J421" s="37"/>
      <c r="K421" s="36"/>
      <c r="L421" s="36"/>
      <c r="M421" s="38"/>
      <c r="N421" s="36"/>
      <c r="O421" s="36"/>
      <c r="P421" s="36"/>
      <c r="Q421" s="36"/>
      <c r="R421" s="36"/>
      <c r="S421" s="36"/>
      <c r="T421" s="39"/>
      <c r="U421" s="36"/>
      <c r="V421" s="40"/>
    </row>
    <row r="422" spans="1:22" ht="12.75">
      <c r="A422" s="36"/>
      <c r="B422" s="37"/>
      <c r="C422" s="37"/>
      <c r="D422" s="38"/>
      <c r="E422" s="38"/>
      <c r="F422" s="37"/>
      <c r="G422" s="37"/>
      <c r="H422" s="37"/>
      <c r="I422" s="37"/>
      <c r="J422" s="37"/>
      <c r="K422" s="36"/>
      <c r="L422" s="36"/>
      <c r="M422" s="38"/>
      <c r="N422" s="36"/>
      <c r="O422" s="36"/>
      <c r="P422" s="36"/>
      <c r="Q422" s="36"/>
      <c r="R422" s="36"/>
      <c r="S422" s="36"/>
      <c r="T422" s="39"/>
      <c r="U422" s="36"/>
      <c r="V422" s="40"/>
    </row>
    <row r="423" spans="1:22" ht="12.75">
      <c r="A423" s="36"/>
      <c r="B423" s="37"/>
      <c r="C423" s="37"/>
      <c r="D423" s="38"/>
      <c r="E423" s="38"/>
      <c r="F423" s="37"/>
      <c r="G423" s="37"/>
      <c r="H423" s="37"/>
      <c r="I423" s="37"/>
      <c r="J423" s="37"/>
      <c r="K423" s="36"/>
      <c r="L423" s="36"/>
      <c r="M423" s="38"/>
      <c r="N423" s="36"/>
      <c r="O423" s="36"/>
      <c r="P423" s="36"/>
      <c r="Q423" s="36"/>
      <c r="R423" s="36"/>
      <c r="S423" s="36"/>
      <c r="T423" s="39"/>
      <c r="U423" s="36"/>
      <c r="V423" s="40"/>
    </row>
    <row r="424" spans="1:22" ht="12.75">
      <c r="A424" s="36"/>
      <c r="B424" s="37"/>
      <c r="C424" s="37"/>
      <c r="D424" s="38"/>
      <c r="E424" s="38"/>
      <c r="F424" s="37"/>
      <c r="G424" s="37"/>
      <c r="H424" s="37"/>
      <c r="I424" s="37"/>
      <c r="J424" s="37"/>
      <c r="K424" s="36"/>
      <c r="L424" s="36"/>
      <c r="M424" s="38"/>
      <c r="N424" s="36"/>
      <c r="O424" s="36"/>
      <c r="P424" s="36"/>
      <c r="Q424" s="36"/>
      <c r="R424" s="36"/>
      <c r="S424" s="36"/>
      <c r="T424" s="39"/>
      <c r="U424" s="36"/>
      <c r="V424" s="40"/>
    </row>
    <row r="425" spans="1:22" ht="12.75">
      <c r="A425" s="36"/>
      <c r="B425" s="37"/>
      <c r="C425" s="37"/>
      <c r="D425" s="38"/>
      <c r="E425" s="38"/>
      <c r="F425" s="37"/>
      <c r="G425" s="37"/>
      <c r="H425" s="37"/>
      <c r="I425" s="37"/>
      <c r="J425" s="37"/>
      <c r="K425" s="36"/>
      <c r="L425" s="36"/>
      <c r="M425" s="38"/>
      <c r="N425" s="36"/>
      <c r="O425" s="36"/>
      <c r="P425" s="36"/>
      <c r="Q425" s="36"/>
      <c r="R425" s="36"/>
      <c r="S425" s="36"/>
      <c r="T425" s="39"/>
      <c r="U425" s="36"/>
      <c r="V425" s="40"/>
    </row>
    <row r="426" spans="1:22" ht="12.75">
      <c r="A426" s="36"/>
      <c r="B426" s="37"/>
      <c r="C426" s="37"/>
      <c r="D426" s="38"/>
      <c r="E426" s="38"/>
      <c r="F426" s="37"/>
      <c r="G426" s="37"/>
      <c r="H426" s="37"/>
      <c r="I426" s="37"/>
      <c r="J426" s="37"/>
      <c r="K426" s="36"/>
      <c r="L426" s="36"/>
      <c r="M426" s="38"/>
      <c r="N426" s="36"/>
      <c r="O426" s="36"/>
      <c r="P426" s="36"/>
      <c r="Q426" s="36"/>
      <c r="R426" s="36"/>
      <c r="S426" s="36"/>
      <c r="T426" s="39"/>
      <c r="U426" s="36"/>
      <c r="V426" s="40"/>
    </row>
    <row r="427" spans="1:22" ht="12.75">
      <c r="A427" s="36"/>
      <c r="B427" s="37"/>
      <c r="C427" s="37"/>
      <c r="D427" s="38"/>
      <c r="E427" s="38"/>
      <c r="F427" s="37"/>
      <c r="G427" s="37"/>
      <c r="H427" s="37"/>
      <c r="I427" s="37"/>
      <c r="J427" s="37"/>
      <c r="K427" s="36"/>
      <c r="L427" s="36"/>
      <c r="M427" s="38"/>
      <c r="N427" s="36"/>
      <c r="O427" s="36"/>
      <c r="P427" s="36"/>
      <c r="Q427" s="36"/>
      <c r="R427" s="36"/>
      <c r="S427" s="36"/>
      <c r="T427" s="39"/>
      <c r="U427" s="36"/>
      <c r="V427" s="40"/>
    </row>
    <row r="428" spans="1:22" ht="12.75">
      <c r="A428" s="36"/>
      <c r="B428" s="37"/>
      <c r="C428" s="37"/>
      <c r="D428" s="38"/>
      <c r="E428" s="38"/>
      <c r="F428" s="37"/>
      <c r="G428" s="37"/>
      <c r="H428" s="37"/>
      <c r="I428" s="37"/>
      <c r="J428" s="37"/>
      <c r="K428" s="36"/>
      <c r="L428" s="36"/>
      <c r="M428" s="38"/>
      <c r="N428" s="36"/>
      <c r="O428" s="36"/>
      <c r="P428" s="36"/>
      <c r="Q428" s="36"/>
      <c r="R428" s="36"/>
      <c r="S428" s="36"/>
      <c r="T428" s="39"/>
      <c r="U428" s="36"/>
      <c r="V428" s="40"/>
    </row>
    <row r="429" spans="1:22" ht="12.75">
      <c r="A429" s="36"/>
      <c r="B429" s="37"/>
      <c r="C429" s="37"/>
      <c r="D429" s="38"/>
      <c r="E429" s="38"/>
      <c r="F429" s="37"/>
      <c r="G429" s="37"/>
      <c r="H429" s="37"/>
      <c r="I429" s="37"/>
      <c r="J429" s="37"/>
      <c r="K429" s="36"/>
      <c r="L429" s="36"/>
      <c r="M429" s="38"/>
      <c r="N429" s="36"/>
      <c r="O429" s="36"/>
      <c r="P429" s="36"/>
      <c r="Q429" s="36"/>
      <c r="R429" s="36"/>
      <c r="S429" s="36"/>
      <c r="T429" s="39"/>
      <c r="U429" s="36"/>
      <c r="V429" s="40"/>
    </row>
    <row r="430" spans="1:22" ht="12.75">
      <c r="A430" s="36"/>
      <c r="B430" s="37"/>
      <c r="C430" s="37"/>
      <c r="D430" s="38"/>
      <c r="E430" s="38"/>
      <c r="F430" s="37"/>
      <c r="G430" s="37"/>
      <c r="H430" s="37"/>
      <c r="I430" s="37"/>
      <c r="J430" s="37"/>
      <c r="K430" s="36"/>
      <c r="L430" s="36"/>
      <c r="M430" s="38"/>
      <c r="N430" s="36"/>
      <c r="O430" s="36"/>
      <c r="P430" s="36"/>
      <c r="Q430" s="36"/>
      <c r="R430" s="36"/>
      <c r="S430" s="36"/>
      <c r="T430" s="39"/>
      <c r="U430" s="36"/>
      <c r="V430" s="40"/>
    </row>
    <row r="431" spans="1:22" ht="12.75">
      <c r="A431" s="36"/>
      <c r="B431" s="37"/>
      <c r="C431" s="37"/>
      <c r="D431" s="38"/>
      <c r="E431" s="38"/>
      <c r="F431" s="37"/>
      <c r="G431" s="37"/>
      <c r="H431" s="37"/>
      <c r="I431" s="37"/>
      <c r="J431" s="37"/>
      <c r="K431" s="36"/>
      <c r="L431" s="36"/>
      <c r="M431" s="38"/>
      <c r="N431" s="36"/>
      <c r="O431" s="36"/>
      <c r="P431" s="36"/>
      <c r="Q431" s="36"/>
      <c r="R431" s="36"/>
      <c r="S431" s="36"/>
      <c r="T431" s="39"/>
      <c r="U431" s="36"/>
      <c r="V431" s="40"/>
    </row>
    <row r="432" spans="1:22" ht="12.75">
      <c r="A432" s="36"/>
      <c r="B432" s="37"/>
      <c r="C432" s="37"/>
      <c r="D432" s="38"/>
      <c r="E432" s="38"/>
      <c r="F432" s="37"/>
      <c r="G432" s="37"/>
      <c r="H432" s="37"/>
      <c r="I432" s="37"/>
      <c r="J432" s="37"/>
      <c r="K432" s="36"/>
      <c r="L432" s="36"/>
      <c r="M432" s="38"/>
      <c r="N432" s="36"/>
      <c r="O432" s="36"/>
      <c r="P432" s="36"/>
      <c r="Q432" s="36"/>
      <c r="R432" s="36"/>
      <c r="S432" s="36"/>
      <c r="T432" s="39"/>
      <c r="U432" s="36"/>
      <c r="V432" s="40"/>
    </row>
    <row r="433" spans="1:22" ht="12.75">
      <c r="A433" s="36"/>
      <c r="B433" s="37"/>
      <c r="C433" s="37"/>
      <c r="D433" s="38"/>
      <c r="E433" s="38"/>
      <c r="F433" s="37"/>
      <c r="G433" s="37"/>
      <c r="H433" s="37"/>
      <c r="I433" s="37"/>
      <c r="J433" s="37"/>
      <c r="K433" s="36"/>
      <c r="L433" s="36"/>
      <c r="M433" s="38"/>
      <c r="N433" s="36"/>
      <c r="O433" s="36"/>
      <c r="P433" s="36"/>
      <c r="Q433" s="36"/>
      <c r="R433" s="36"/>
      <c r="S433" s="36"/>
      <c r="T433" s="39"/>
      <c r="U433" s="36"/>
      <c r="V433" s="40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3"/>
  <sheetViews>
    <sheetView workbookViewId="0" topLeftCell="A1">
      <selection activeCell="F35" sqref="F35"/>
    </sheetView>
  </sheetViews>
  <sheetFormatPr defaultColWidth="9.140625" defaultRowHeight="12.75"/>
  <cols>
    <col min="2" max="6" width="9.7109375" style="4" customWidth="1"/>
  </cols>
  <sheetData>
    <row r="1" spans="1:6" ht="12.75">
      <c r="A1" t="s">
        <v>9</v>
      </c>
      <c r="B1" s="4" t="s">
        <v>17</v>
      </c>
      <c r="C1" s="4" t="s">
        <v>18</v>
      </c>
      <c r="D1" s="4" t="s">
        <v>30</v>
      </c>
      <c r="E1" s="4" t="s">
        <v>31</v>
      </c>
      <c r="F1" s="4" t="s">
        <v>33</v>
      </c>
    </row>
    <row r="2" spans="1:6" ht="12.75">
      <c r="A2">
        <f>(B2*10000)+C2</f>
        <v>-700011</v>
      </c>
      <c r="B2" s="4">
        <v>-70</v>
      </c>
      <c r="C2" s="4">
        <v>-11</v>
      </c>
      <c r="D2" s="4">
        <v>495</v>
      </c>
      <c r="E2" s="4">
        <v>267</v>
      </c>
      <c r="F2" s="4" t="s">
        <v>32</v>
      </c>
    </row>
    <row r="3" spans="1:6" ht="12.75">
      <c r="A3">
        <f aca="true" t="shared" si="0" ref="A3:A66">(B3*10000)+C3</f>
        <v>-700012</v>
      </c>
      <c r="B3" s="4">
        <v>-70</v>
      </c>
      <c r="C3" s="4">
        <v>-12</v>
      </c>
      <c r="D3" s="4">
        <v>4169</v>
      </c>
      <c r="E3" s="4">
        <v>2810</v>
      </c>
      <c r="F3" s="4" t="s">
        <v>32</v>
      </c>
    </row>
    <row r="4" spans="1:6" ht="12.75">
      <c r="A4">
        <f t="shared" si="0"/>
        <v>-700014</v>
      </c>
      <c r="B4" s="4">
        <v>-70</v>
      </c>
      <c r="C4" s="4">
        <v>-14</v>
      </c>
      <c r="D4" s="4">
        <v>12</v>
      </c>
      <c r="E4" s="4">
        <v>67</v>
      </c>
      <c r="F4" s="4" t="s">
        <v>32</v>
      </c>
    </row>
    <row r="5" spans="1:6" ht="12.75">
      <c r="A5">
        <f t="shared" si="0"/>
        <v>-700015</v>
      </c>
      <c r="B5" s="4">
        <v>-70</v>
      </c>
      <c r="C5" s="4">
        <v>-15</v>
      </c>
      <c r="D5" s="4">
        <v>1771</v>
      </c>
      <c r="E5" s="4">
        <v>1667</v>
      </c>
      <c r="F5" s="4" t="s">
        <v>32</v>
      </c>
    </row>
    <row r="6" spans="1:6" ht="12.75">
      <c r="A6">
        <f t="shared" si="0"/>
        <v>-700016</v>
      </c>
      <c r="B6" s="4">
        <v>-70</v>
      </c>
      <c r="C6" s="4">
        <v>-16</v>
      </c>
      <c r="D6" s="4">
        <v>48336</v>
      </c>
      <c r="E6" s="4">
        <v>2360</v>
      </c>
      <c r="F6" s="4" t="s">
        <v>32</v>
      </c>
    </row>
    <row r="7" spans="1:6" ht="12.75">
      <c r="A7">
        <f t="shared" si="0"/>
        <v>-700017</v>
      </c>
      <c r="B7" s="4">
        <v>-70</v>
      </c>
      <c r="C7" s="4">
        <v>-17</v>
      </c>
      <c r="D7" s="4">
        <v>26246</v>
      </c>
      <c r="E7" s="4">
        <v>1032</v>
      </c>
      <c r="F7" s="4" t="s">
        <v>32</v>
      </c>
    </row>
    <row r="8" spans="1:6" ht="12.75">
      <c r="A8">
        <f t="shared" si="0"/>
        <v>-700018</v>
      </c>
      <c r="B8" s="4">
        <v>-70</v>
      </c>
      <c r="C8" s="4">
        <v>-18</v>
      </c>
      <c r="D8" s="4">
        <v>15624</v>
      </c>
      <c r="E8" s="4">
        <v>4974</v>
      </c>
      <c r="F8" s="4" t="s">
        <v>32</v>
      </c>
    </row>
    <row r="9" spans="1:6" ht="12.75">
      <c r="A9">
        <f t="shared" si="0"/>
        <v>-700019</v>
      </c>
      <c r="B9" s="4">
        <v>-70</v>
      </c>
      <c r="C9" s="4">
        <v>-19</v>
      </c>
      <c r="D9" s="4">
        <v>639</v>
      </c>
      <c r="E9" s="4">
        <v>444</v>
      </c>
      <c r="F9" s="4" t="s">
        <v>32</v>
      </c>
    </row>
    <row r="10" spans="1:6" ht="12.75">
      <c r="A10">
        <f t="shared" si="0"/>
        <v>-700019</v>
      </c>
      <c r="B10" s="4">
        <v>-70</v>
      </c>
      <c r="C10" s="4">
        <v>-19</v>
      </c>
      <c r="D10" s="4">
        <v>639</v>
      </c>
      <c r="E10" s="4">
        <v>444</v>
      </c>
      <c r="F10" s="4" t="s">
        <v>32</v>
      </c>
    </row>
    <row r="11" spans="1:6" ht="12.75">
      <c r="A11">
        <f t="shared" si="0"/>
        <v>-690011</v>
      </c>
      <c r="B11" s="4">
        <v>-69</v>
      </c>
      <c r="C11" s="4">
        <v>-11</v>
      </c>
      <c r="D11" s="4">
        <v>1322</v>
      </c>
      <c r="E11" s="4">
        <v>712</v>
      </c>
      <c r="F11" s="4" t="s">
        <v>32</v>
      </c>
    </row>
    <row r="12" spans="1:6" ht="12.75">
      <c r="A12">
        <f t="shared" si="0"/>
        <v>-690012</v>
      </c>
      <c r="B12" s="4">
        <v>-69</v>
      </c>
      <c r="C12" s="4">
        <v>-12</v>
      </c>
      <c r="D12" s="4">
        <v>8531</v>
      </c>
      <c r="E12" s="4">
        <v>11604</v>
      </c>
      <c r="F12" s="4" t="s">
        <v>32</v>
      </c>
    </row>
    <row r="13" spans="1:6" ht="12.75">
      <c r="A13">
        <f t="shared" si="0"/>
        <v>-690012</v>
      </c>
      <c r="B13" s="4">
        <v>-69</v>
      </c>
      <c r="C13" s="4">
        <v>-12</v>
      </c>
      <c r="D13" s="4">
        <v>8531</v>
      </c>
      <c r="E13" s="4">
        <v>11604</v>
      </c>
      <c r="F13" s="4" t="s">
        <v>32</v>
      </c>
    </row>
    <row r="14" spans="1:6" ht="12.75">
      <c r="A14">
        <f t="shared" si="0"/>
        <v>-690013</v>
      </c>
      <c r="B14" s="4">
        <v>-69</v>
      </c>
      <c r="C14" s="4">
        <v>-13</v>
      </c>
      <c r="D14" s="4">
        <v>2281</v>
      </c>
      <c r="E14" s="4">
        <v>9925</v>
      </c>
      <c r="F14" s="4" t="s">
        <v>32</v>
      </c>
    </row>
    <row r="15" spans="1:6" ht="12.75">
      <c r="A15">
        <f t="shared" si="0"/>
        <v>-690013</v>
      </c>
      <c r="B15" s="4">
        <v>-69</v>
      </c>
      <c r="C15" s="4">
        <v>-13</v>
      </c>
      <c r="D15" s="4">
        <v>2281</v>
      </c>
      <c r="E15" s="4">
        <v>9925</v>
      </c>
      <c r="F15" s="4" t="s">
        <v>32</v>
      </c>
    </row>
    <row r="16" spans="1:6" ht="12.75">
      <c r="A16">
        <f t="shared" si="0"/>
        <v>-690014</v>
      </c>
      <c r="B16" s="4">
        <v>-69</v>
      </c>
      <c r="C16" s="4">
        <v>-14</v>
      </c>
      <c r="D16" s="4">
        <v>2219</v>
      </c>
      <c r="E16" s="4">
        <v>11678</v>
      </c>
      <c r="F16" s="4" t="s">
        <v>32</v>
      </c>
    </row>
    <row r="17" spans="1:6" ht="12.75">
      <c r="A17">
        <f t="shared" si="0"/>
        <v>-690015</v>
      </c>
      <c r="B17" s="4">
        <v>-69</v>
      </c>
      <c r="C17" s="4">
        <v>-15</v>
      </c>
      <c r="D17" s="4">
        <v>14427</v>
      </c>
      <c r="E17" s="4">
        <v>11726</v>
      </c>
      <c r="F17" s="4" t="s">
        <v>32</v>
      </c>
    </row>
    <row r="18" spans="1:6" ht="12.75">
      <c r="A18">
        <f t="shared" si="0"/>
        <v>-690016</v>
      </c>
      <c r="B18" s="4">
        <v>-69</v>
      </c>
      <c r="C18" s="4">
        <v>-16</v>
      </c>
      <c r="D18" s="4">
        <v>154614</v>
      </c>
      <c r="E18" s="4">
        <v>11841</v>
      </c>
      <c r="F18" s="4" t="s">
        <v>32</v>
      </c>
    </row>
    <row r="19" spans="1:6" ht="12.75">
      <c r="A19">
        <f t="shared" si="0"/>
        <v>-690017</v>
      </c>
      <c r="B19" s="4">
        <v>-69</v>
      </c>
      <c r="C19" s="4">
        <v>-17</v>
      </c>
      <c r="D19" s="4">
        <v>689620</v>
      </c>
      <c r="E19" s="4">
        <v>10528</v>
      </c>
      <c r="F19" s="4" t="s">
        <v>32</v>
      </c>
    </row>
    <row r="20" spans="1:6" ht="12.75">
      <c r="A20">
        <f t="shared" si="0"/>
        <v>-690018</v>
      </c>
      <c r="B20" s="4">
        <v>-69</v>
      </c>
      <c r="C20" s="4">
        <v>-18</v>
      </c>
      <c r="D20" s="4">
        <v>61295</v>
      </c>
      <c r="E20" s="4">
        <v>11664</v>
      </c>
      <c r="F20" s="4" t="s">
        <v>32</v>
      </c>
    </row>
    <row r="21" spans="1:6" ht="12.75">
      <c r="A21">
        <f t="shared" si="0"/>
        <v>-690018</v>
      </c>
      <c r="B21" s="4">
        <v>-69</v>
      </c>
      <c r="C21" s="4">
        <v>-18</v>
      </c>
      <c r="D21" s="4">
        <v>61295</v>
      </c>
      <c r="E21" s="4">
        <v>11664</v>
      </c>
      <c r="F21" s="4" t="s">
        <v>32</v>
      </c>
    </row>
    <row r="22" spans="1:6" ht="12.75">
      <c r="A22">
        <f t="shared" si="0"/>
        <v>-690019</v>
      </c>
      <c r="B22" s="4">
        <v>-69</v>
      </c>
      <c r="C22" s="4">
        <v>-19</v>
      </c>
      <c r="D22" s="4">
        <v>11772</v>
      </c>
      <c r="E22" s="4">
        <v>11314</v>
      </c>
      <c r="F22" s="4" t="s">
        <v>32</v>
      </c>
    </row>
    <row r="23" spans="1:6" ht="12.75">
      <c r="A23">
        <f t="shared" si="0"/>
        <v>-690020</v>
      </c>
      <c r="B23" s="4">
        <v>-69</v>
      </c>
      <c r="C23" s="4">
        <v>-20</v>
      </c>
      <c r="D23" s="4">
        <v>4002</v>
      </c>
      <c r="E23" s="4">
        <v>4549</v>
      </c>
      <c r="F23" s="4" t="s">
        <v>32</v>
      </c>
    </row>
    <row r="24" spans="1:6" ht="12.75">
      <c r="A24">
        <f t="shared" si="0"/>
        <v>-690020</v>
      </c>
      <c r="B24" s="4">
        <v>-69</v>
      </c>
      <c r="C24" s="4">
        <v>-20</v>
      </c>
      <c r="D24" s="4">
        <v>4002</v>
      </c>
      <c r="E24" s="4">
        <v>4549</v>
      </c>
      <c r="F24" s="4" t="s">
        <v>32</v>
      </c>
    </row>
    <row r="25" spans="1:6" ht="12.75">
      <c r="A25">
        <f t="shared" si="0"/>
        <v>-690021</v>
      </c>
      <c r="B25" s="4">
        <v>-69</v>
      </c>
      <c r="C25" s="4">
        <v>-21</v>
      </c>
      <c r="D25" s="4">
        <v>3984</v>
      </c>
      <c r="E25" s="4">
        <v>5408</v>
      </c>
      <c r="F25" s="4" t="s">
        <v>32</v>
      </c>
    </row>
    <row r="26" spans="1:6" ht="12.75">
      <c r="A26">
        <f t="shared" si="0"/>
        <v>-690022</v>
      </c>
      <c r="B26" s="4">
        <v>-69</v>
      </c>
      <c r="C26" s="4">
        <v>-22</v>
      </c>
      <c r="D26" s="4">
        <v>779</v>
      </c>
      <c r="E26" s="4">
        <v>1879</v>
      </c>
      <c r="F26" s="4" t="s">
        <v>32</v>
      </c>
    </row>
    <row r="27" spans="1:6" ht="12.75">
      <c r="A27">
        <f t="shared" si="0"/>
        <v>-690023</v>
      </c>
      <c r="B27" s="4">
        <v>-69</v>
      </c>
      <c r="C27" s="4">
        <v>-23</v>
      </c>
      <c r="D27" s="4">
        <v>1</v>
      </c>
      <c r="E27" s="4">
        <v>6</v>
      </c>
      <c r="F27" s="4" t="s">
        <v>32</v>
      </c>
    </row>
    <row r="28" spans="1:6" ht="12.75">
      <c r="A28">
        <f t="shared" si="0"/>
        <v>-680011</v>
      </c>
      <c r="B28" s="4">
        <v>-68</v>
      </c>
      <c r="C28" s="4">
        <v>-11</v>
      </c>
      <c r="D28" s="4">
        <v>4758</v>
      </c>
      <c r="E28" s="4">
        <v>6291</v>
      </c>
      <c r="F28" s="4" t="s">
        <v>32</v>
      </c>
    </row>
    <row r="29" spans="1:6" ht="12.75">
      <c r="A29">
        <f t="shared" si="0"/>
        <v>-680012</v>
      </c>
      <c r="B29" s="4">
        <v>-68</v>
      </c>
      <c r="C29" s="4">
        <v>-12</v>
      </c>
      <c r="D29" s="4">
        <v>7254</v>
      </c>
      <c r="E29" s="4">
        <v>12096</v>
      </c>
      <c r="F29" s="4" t="s">
        <v>32</v>
      </c>
    </row>
    <row r="30" spans="1:6" ht="12.75">
      <c r="A30">
        <f t="shared" si="0"/>
        <v>-680012</v>
      </c>
      <c r="B30" s="4">
        <v>-68</v>
      </c>
      <c r="C30" s="4">
        <v>-12</v>
      </c>
      <c r="D30" s="4">
        <v>7254</v>
      </c>
      <c r="E30" s="4">
        <v>12096</v>
      </c>
      <c r="F30" s="4" t="s">
        <v>32</v>
      </c>
    </row>
    <row r="31" spans="1:6" ht="12.75">
      <c r="A31">
        <f t="shared" si="0"/>
        <v>-680013</v>
      </c>
      <c r="B31" s="4">
        <v>-68</v>
      </c>
      <c r="C31" s="4">
        <v>-13</v>
      </c>
      <c r="D31" s="4">
        <v>3216</v>
      </c>
      <c r="E31" s="4">
        <v>12096</v>
      </c>
      <c r="F31" s="4" t="s">
        <v>32</v>
      </c>
    </row>
    <row r="32" spans="1:6" ht="12.75">
      <c r="A32">
        <f t="shared" si="0"/>
        <v>-680013</v>
      </c>
      <c r="B32" s="4">
        <v>-68</v>
      </c>
      <c r="C32" s="4">
        <v>-13</v>
      </c>
      <c r="D32" s="4">
        <v>3216</v>
      </c>
      <c r="E32" s="4">
        <v>12096</v>
      </c>
      <c r="F32" s="4" t="s">
        <v>32</v>
      </c>
    </row>
    <row r="33" spans="1:6" ht="12.75">
      <c r="A33">
        <f t="shared" si="0"/>
        <v>-680013</v>
      </c>
      <c r="B33" s="4">
        <v>-68</v>
      </c>
      <c r="C33" s="4">
        <v>-13</v>
      </c>
      <c r="D33" s="4">
        <v>3216</v>
      </c>
      <c r="E33" s="4">
        <v>12096</v>
      </c>
      <c r="F33" s="4" t="s">
        <v>32</v>
      </c>
    </row>
    <row r="34" spans="1:6" ht="12.75">
      <c r="A34">
        <f t="shared" si="0"/>
        <v>-680014</v>
      </c>
      <c r="B34" s="4">
        <v>-68</v>
      </c>
      <c r="C34" s="4">
        <v>-14</v>
      </c>
      <c r="D34" s="4">
        <v>4572</v>
      </c>
      <c r="E34" s="4">
        <v>12096</v>
      </c>
      <c r="F34" s="4" t="s">
        <v>32</v>
      </c>
    </row>
    <row r="35" spans="1:6" ht="12.75">
      <c r="A35">
        <f t="shared" si="0"/>
        <v>-680014</v>
      </c>
      <c r="B35" s="4">
        <v>-68</v>
      </c>
      <c r="C35" s="4">
        <v>-14</v>
      </c>
      <c r="D35" s="4">
        <v>4572</v>
      </c>
      <c r="E35" s="4">
        <v>12096</v>
      </c>
      <c r="F35" s="4" t="s">
        <v>32</v>
      </c>
    </row>
    <row r="36" spans="1:6" ht="12.75">
      <c r="A36">
        <f t="shared" si="0"/>
        <v>-680015</v>
      </c>
      <c r="B36" s="4">
        <v>-68</v>
      </c>
      <c r="C36" s="4">
        <v>-15</v>
      </c>
      <c r="D36" s="4">
        <v>8003</v>
      </c>
      <c r="E36" s="4">
        <v>12096</v>
      </c>
      <c r="F36" s="4" t="s">
        <v>32</v>
      </c>
    </row>
    <row r="37" spans="1:6" ht="12.75">
      <c r="A37">
        <f t="shared" si="0"/>
        <v>-680015</v>
      </c>
      <c r="B37" s="4">
        <v>-68</v>
      </c>
      <c r="C37" s="4">
        <v>-15</v>
      </c>
      <c r="D37" s="4">
        <v>8003</v>
      </c>
      <c r="E37" s="4">
        <v>12096</v>
      </c>
      <c r="F37" s="4" t="s">
        <v>32</v>
      </c>
    </row>
    <row r="38" spans="1:6" ht="12.75">
      <c r="A38">
        <f t="shared" si="0"/>
        <v>-680016</v>
      </c>
      <c r="B38" s="4">
        <v>-68</v>
      </c>
      <c r="C38" s="4">
        <v>-16</v>
      </c>
      <c r="D38" s="4">
        <v>421308</v>
      </c>
      <c r="E38" s="4">
        <v>12096</v>
      </c>
      <c r="F38" s="4" t="s">
        <v>32</v>
      </c>
    </row>
    <row r="39" spans="1:6" ht="12.75">
      <c r="A39">
        <f t="shared" si="0"/>
        <v>-680016</v>
      </c>
      <c r="B39" s="4">
        <v>-68</v>
      </c>
      <c r="C39" s="4">
        <v>-16</v>
      </c>
      <c r="D39" s="4">
        <v>421308</v>
      </c>
      <c r="E39" s="4">
        <v>12096</v>
      </c>
      <c r="F39" s="4" t="s">
        <v>32</v>
      </c>
    </row>
    <row r="40" spans="1:6" ht="12.75">
      <c r="A40">
        <f t="shared" si="0"/>
        <v>-680017</v>
      </c>
      <c r="B40" s="4">
        <v>-68</v>
      </c>
      <c r="C40" s="4">
        <v>-17</v>
      </c>
      <c r="D40" s="4">
        <v>461321</v>
      </c>
      <c r="E40" s="4">
        <v>12096</v>
      </c>
      <c r="F40" s="4" t="s">
        <v>32</v>
      </c>
    </row>
    <row r="41" spans="1:6" ht="12.75">
      <c r="A41">
        <f t="shared" si="0"/>
        <v>-680017</v>
      </c>
      <c r="B41" s="4">
        <v>-68</v>
      </c>
      <c r="C41" s="4">
        <v>-17</v>
      </c>
      <c r="D41" s="4">
        <v>461321</v>
      </c>
      <c r="E41" s="4">
        <v>12096</v>
      </c>
      <c r="F41" s="4" t="s">
        <v>32</v>
      </c>
    </row>
    <row r="42" spans="1:6" ht="12.75">
      <c r="A42">
        <f t="shared" si="0"/>
        <v>-680018</v>
      </c>
      <c r="B42" s="4">
        <v>-68</v>
      </c>
      <c r="C42" s="4">
        <v>-18</v>
      </c>
      <c r="D42" s="4">
        <v>212996</v>
      </c>
      <c r="E42" s="4">
        <v>11664</v>
      </c>
      <c r="F42" s="4" t="s">
        <v>32</v>
      </c>
    </row>
    <row r="43" spans="1:6" ht="12.75">
      <c r="A43">
        <f t="shared" si="0"/>
        <v>-680018</v>
      </c>
      <c r="B43" s="4">
        <v>-68</v>
      </c>
      <c r="C43" s="4">
        <v>-18</v>
      </c>
      <c r="D43" s="4">
        <v>212996</v>
      </c>
      <c r="E43" s="4">
        <v>11664</v>
      </c>
      <c r="F43" s="4" t="s">
        <v>32</v>
      </c>
    </row>
    <row r="44" spans="1:6" ht="12.75">
      <c r="A44">
        <f t="shared" si="0"/>
        <v>-680018</v>
      </c>
      <c r="B44" s="4">
        <v>-68</v>
      </c>
      <c r="C44" s="4">
        <v>-18</v>
      </c>
      <c r="D44" s="4">
        <v>212996</v>
      </c>
      <c r="E44" s="4">
        <v>11664</v>
      </c>
      <c r="F44" s="4" t="s">
        <v>32</v>
      </c>
    </row>
    <row r="45" spans="1:6" ht="12.75">
      <c r="A45">
        <f t="shared" si="0"/>
        <v>-680019</v>
      </c>
      <c r="B45" s="4">
        <v>-68</v>
      </c>
      <c r="C45" s="4">
        <v>-19</v>
      </c>
      <c r="D45" s="4">
        <v>63039</v>
      </c>
      <c r="E45" s="4">
        <v>10448</v>
      </c>
      <c r="F45" s="4" t="s">
        <v>32</v>
      </c>
    </row>
    <row r="46" spans="1:6" ht="12.75">
      <c r="A46">
        <f t="shared" si="0"/>
        <v>-680020</v>
      </c>
      <c r="B46" s="4">
        <v>-68</v>
      </c>
      <c r="C46" s="4">
        <v>-20</v>
      </c>
      <c r="D46" s="4">
        <v>10131</v>
      </c>
      <c r="E46" s="4">
        <v>8920</v>
      </c>
      <c r="F46" s="4" t="s">
        <v>32</v>
      </c>
    </row>
    <row r="47" spans="1:6" ht="12.75">
      <c r="A47">
        <f t="shared" si="0"/>
        <v>-680020</v>
      </c>
      <c r="B47" s="4">
        <v>-68</v>
      </c>
      <c r="C47" s="4">
        <v>-20</v>
      </c>
      <c r="D47" s="4">
        <v>10131</v>
      </c>
      <c r="E47" s="4">
        <v>8920</v>
      </c>
      <c r="F47" s="4" t="s">
        <v>32</v>
      </c>
    </row>
    <row r="48" spans="1:6" ht="12.75">
      <c r="A48">
        <f t="shared" si="0"/>
        <v>-680021</v>
      </c>
      <c r="B48" s="4">
        <v>-68</v>
      </c>
      <c r="C48" s="4">
        <v>-21</v>
      </c>
      <c r="D48" s="4">
        <v>3319</v>
      </c>
      <c r="E48" s="4">
        <v>5403</v>
      </c>
      <c r="F48" s="4" t="s">
        <v>32</v>
      </c>
    </row>
    <row r="49" spans="1:6" ht="12.75">
      <c r="A49">
        <f t="shared" si="0"/>
        <v>-680022</v>
      </c>
      <c r="B49" s="4">
        <v>-68</v>
      </c>
      <c r="C49" s="4">
        <v>-22</v>
      </c>
      <c r="D49" s="4">
        <v>5091</v>
      </c>
      <c r="E49" s="4">
        <v>11520</v>
      </c>
      <c r="F49" s="4" t="s">
        <v>32</v>
      </c>
    </row>
    <row r="50" spans="1:6" ht="12.75">
      <c r="A50">
        <f t="shared" si="0"/>
        <v>-680023</v>
      </c>
      <c r="B50" s="4">
        <v>-68</v>
      </c>
      <c r="C50" s="4">
        <v>-23</v>
      </c>
      <c r="D50" s="4">
        <v>2153</v>
      </c>
      <c r="E50" s="4">
        <v>8652</v>
      </c>
      <c r="F50" s="4" t="s">
        <v>32</v>
      </c>
    </row>
    <row r="51" spans="1:6" ht="12.75">
      <c r="A51">
        <f t="shared" si="0"/>
        <v>-670010</v>
      </c>
      <c r="B51" s="4">
        <v>-67</v>
      </c>
      <c r="C51" s="4">
        <v>-10</v>
      </c>
      <c r="D51" s="4">
        <v>136</v>
      </c>
      <c r="E51" s="4">
        <v>1273</v>
      </c>
      <c r="F51" s="4" t="s">
        <v>32</v>
      </c>
    </row>
    <row r="52" spans="1:6" ht="12.75">
      <c r="A52">
        <f t="shared" si="0"/>
        <v>-670011</v>
      </c>
      <c r="B52" s="4">
        <v>-67</v>
      </c>
      <c r="C52" s="4">
        <v>-11</v>
      </c>
      <c r="D52" s="4">
        <v>2428</v>
      </c>
      <c r="E52" s="4">
        <v>11822</v>
      </c>
      <c r="F52" s="4" t="s">
        <v>32</v>
      </c>
    </row>
    <row r="53" spans="1:6" ht="12.75">
      <c r="A53">
        <f t="shared" si="0"/>
        <v>-670011</v>
      </c>
      <c r="B53" s="4">
        <v>-67</v>
      </c>
      <c r="C53" s="4">
        <v>-11</v>
      </c>
      <c r="D53" s="4">
        <v>2428</v>
      </c>
      <c r="E53" s="4">
        <v>11822</v>
      </c>
      <c r="F53" s="4" t="s">
        <v>32</v>
      </c>
    </row>
    <row r="54" spans="1:6" ht="12.75">
      <c r="A54">
        <f t="shared" si="0"/>
        <v>-670012</v>
      </c>
      <c r="B54" s="4">
        <v>-67</v>
      </c>
      <c r="C54" s="4">
        <v>-12</v>
      </c>
      <c r="D54" s="4">
        <v>31171</v>
      </c>
      <c r="E54" s="4">
        <v>12096</v>
      </c>
      <c r="F54" s="4" t="s">
        <v>32</v>
      </c>
    </row>
    <row r="55" spans="1:6" ht="12.75">
      <c r="A55">
        <f t="shared" si="0"/>
        <v>-670012</v>
      </c>
      <c r="B55" s="4">
        <v>-67</v>
      </c>
      <c r="C55" s="4">
        <v>-12</v>
      </c>
      <c r="D55" s="4">
        <v>31171</v>
      </c>
      <c r="E55" s="4">
        <v>12096</v>
      </c>
      <c r="F55" s="4" t="s">
        <v>32</v>
      </c>
    </row>
    <row r="56" spans="1:6" ht="12.75">
      <c r="A56">
        <f t="shared" si="0"/>
        <v>-670013</v>
      </c>
      <c r="B56" s="4">
        <v>-67</v>
      </c>
      <c r="C56" s="4">
        <v>-13</v>
      </c>
      <c r="D56" s="4">
        <v>7894</v>
      </c>
      <c r="E56" s="4">
        <v>12096</v>
      </c>
      <c r="F56" s="4" t="s">
        <v>32</v>
      </c>
    </row>
    <row r="57" spans="1:6" ht="12.75">
      <c r="A57">
        <f t="shared" si="0"/>
        <v>-670013</v>
      </c>
      <c r="B57" s="4">
        <v>-67</v>
      </c>
      <c r="C57" s="4">
        <v>-13</v>
      </c>
      <c r="D57" s="4">
        <v>7894</v>
      </c>
      <c r="E57" s="4">
        <v>12096</v>
      </c>
      <c r="F57" s="4" t="s">
        <v>32</v>
      </c>
    </row>
    <row r="58" spans="1:6" ht="12.75">
      <c r="A58">
        <f t="shared" si="0"/>
        <v>-670013</v>
      </c>
      <c r="B58" s="4">
        <v>-67</v>
      </c>
      <c r="C58" s="4">
        <v>-13</v>
      </c>
      <c r="D58" s="4">
        <v>7894</v>
      </c>
      <c r="E58" s="4">
        <v>12096</v>
      </c>
      <c r="F58" s="4" t="s">
        <v>32</v>
      </c>
    </row>
    <row r="59" spans="1:6" ht="12.75">
      <c r="A59">
        <f t="shared" si="0"/>
        <v>-670014</v>
      </c>
      <c r="B59" s="4">
        <v>-67</v>
      </c>
      <c r="C59" s="4">
        <v>-14</v>
      </c>
      <c r="D59" s="4">
        <v>7500</v>
      </c>
      <c r="E59" s="4">
        <v>11711</v>
      </c>
      <c r="F59" s="4" t="s">
        <v>32</v>
      </c>
    </row>
    <row r="60" spans="1:6" ht="12.75">
      <c r="A60">
        <f t="shared" si="0"/>
        <v>-670015</v>
      </c>
      <c r="B60" s="4">
        <v>-67</v>
      </c>
      <c r="C60" s="4">
        <v>-15</v>
      </c>
      <c r="D60" s="4">
        <v>7729</v>
      </c>
      <c r="E60" s="4">
        <v>12096</v>
      </c>
      <c r="F60" s="4" t="s">
        <v>32</v>
      </c>
    </row>
    <row r="61" spans="1:6" ht="12.75">
      <c r="A61">
        <f t="shared" si="0"/>
        <v>-670016</v>
      </c>
      <c r="B61" s="4">
        <v>-67</v>
      </c>
      <c r="C61" s="4">
        <v>-16</v>
      </c>
      <c r="D61" s="4">
        <v>8395</v>
      </c>
      <c r="E61" s="4">
        <v>12096</v>
      </c>
      <c r="F61" s="4" t="s">
        <v>32</v>
      </c>
    </row>
    <row r="62" spans="1:6" ht="12.75">
      <c r="A62">
        <f t="shared" si="0"/>
        <v>-670016</v>
      </c>
      <c r="B62" s="4">
        <v>-67</v>
      </c>
      <c r="C62" s="4">
        <v>-16</v>
      </c>
      <c r="D62" s="4">
        <v>8395</v>
      </c>
      <c r="E62" s="4">
        <v>12096</v>
      </c>
      <c r="F62" s="4" t="s">
        <v>32</v>
      </c>
    </row>
    <row r="63" spans="1:6" ht="12.75">
      <c r="A63">
        <f t="shared" si="0"/>
        <v>-670016</v>
      </c>
      <c r="B63" s="4">
        <v>-67</v>
      </c>
      <c r="C63" s="4">
        <v>-16</v>
      </c>
      <c r="D63" s="4">
        <v>8395</v>
      </c>
      <c r="E63" s="4">
        <v>12096</v>
      </c>
      <c r="F63" s="4" t="s">
        <v>32</v>
      </c>
    </row>
    <row r="64" spans="1:6" ht="12.75">
      <c r="A64">
        <f t="shared" si="0"/>
        <v>-670017</v>
      </c>
      <c r="B64" s="4">
        <v>-67</v>
      </c>
      <c r="C64" s="4">
        <v>-17</v>
      </c>
      <c r="D64" s="4">
        <v>55294</v>
      </c>
      <c r="E64" s="4">
        <v>12096</v>
      </c>
      <c r="F64" s="4" t="s">
        <v>32</v>
      </c>
    </row>
    <row r="65" spans="1:6" ht="12.75">
      <c r="A65">
        <f t="shared" si="0"/>
        <v>-670017</v>
      </c>
      <c r="B65" s="4">
        <v>-67</v>
      </c>
      <c r="C65" s="4">
        <v>-17</v>
      </c>
      <c r="D65" s="4">
        <v>55294</v>
      </c>
      <c r="E65" s="4">
        <v>12096</v>
      </c>
      <c r="F65" s="4" t="s">
        <v>32</v>
      </c>
    </row>
    <row r="66" spans="1:6" ht="12.75">
      <c r="A66">
        <f t="shared" si="0"/>
        <v>-670017</v>
      </c>
      <c r="B66" s="4">
        <v>-67</v>
      </c>
      <c r="C66" s="4">
        <v>-17</v>
      </c>
      <c r="D66" s="4">
        <v>55294</v>
      </c>
      <c r="E66" s="4">
        <v>12096</v>
      </c>
      <c r="F66" s="4" t="s">
        <v>32</v>
      </c>
    </row>
    <row r="67" spans="1:6" ht="12.75">
      <c r="A67">
        <f aca="true" t="shared" si="1" ref="A67:A130">(B67*10000)+C67</f>
        <v>-670018</v>
      </c>
      <c r="B67" s="4">
        <v>-67</v>
      </c>
      <c r="C67" s="4">
        <v>-18</v>
      </c>
      <c r="D67" s="4">
        <v>749399</v>
      </c>
      <c r="E67" s="4">
        <v>11664</v>
      </c>
      <c r="F67" s="4" t="s">
        <v>32</v>
      </c>
    </row>
    <row r="68" spans="1:6" ht="12.75">
      <c r="A68">
        <f t="shared" si="1"/>
        <v>-670018</v>
      </c>
      <c r="B68" s="4">
        <v>-67</v>
      </c>
      <c r="C68" s="4">
        <v>-18</v>
      </c>
      <c r="D68" s="4">
        <v>749399</v>
      </c>
      <c r="E68" s="4">
        <v>11664</v>
      </c>
      <c r="F68" s="4" t="s">
        <v>32</v>
      </c>
    </row>
    <row r="69" spans="1:6" ht="12.75">
      <c r="A69">
        <f t="shared" si="1"/>
        <v>-670018</v>
      </c>
      <c r="B69" s="4">
        <v>-67</v>
      </c>
      <c r="C69" s="4">
        <v>-18</v>
      </c>
      <c r="D69" s="4">
        <v>749399</v>
      </c>
      <c r="E69" s="4">
        <v>11664</v>
      </c>
      <c r="F69" s="4" t="s">
        <v>32</v>
      </c>
    </row>
    <row r="70" spans="1:6" ht="12.75">
      <c r="A70">
        <f t="shared" si="1"/>
        <v>-670018</v>
      </c>
      <c r="B70" s="4">
        <v>-67</v>
      </c>
      <c r="C70" s="4">
        <v>-18</v>
      </c>
      <c r="D70" s="4">
        <v>749399</v>
      </c>
      <c r="E70" s="4">
        <v>11664</v>
      </c>
      <c r="F70" s="4" t="s">
        <v>32</v>
      </c>
    </row>
    <row r="71" spans="1:6" ht="12.75">
      <c r="A71">
        <f t="shared" si="1"/>
        <v>-670019</v>
      </c>
      <c r="B71" s="4">
        <v>-67</v>
      </c>
      <c r="C71" s="4">
        <v>-19</v>
      </c>
      <c r="D71" s="4">
        <v>204130</v>
      </c>
      <c r="E71" s="4">
        <v>11314</v>
      </c>
      <c r="F71" s="4" t="s">
        <v>32</v>
      </c>
    </row>
    <row r="72" spans="1:6" ht="12.75">
      <c r="A72">
        <f t="shared" si="1"/>
        <v>-670019</v>
      </c>
      <c r="B72" s="4">
        <v>-67</v>
      </c>
      <c r="C72" s="4">
        <v>-19</v>
      </c>
      <c r="D72" s="4">
        <v>204130</v>
      </c>
      <c r="E72" s="4">
        <v>11314</v>
      </c>
      <c r="F72" s="4" t="s">
        <v>32</v>
      </c>
    </row>
    <row r="73" spans="1:6" ht="12.75">
      <c r="A73">
        <f t="shared" si="1"/>
        <v>-670020</v>
      </c>
      <c r="B73" s="4">
        <v>-67</v>
      </c>
      <c r="C73" s="4">
        <v>-20</v>
      </c>
      <c r="D73" s="4">
        <v>101293</v>
      </c>
      <c r="E73" s="4">
        <v>11314</v>
      </c>
      <c r="F73" s="4" t="s">
        <v>32</v>
      </c>
    </row>
    <row r="74" spans="1:6" ht="12.75">
      <c r="A74">
        <f t="shared" si="1"/>
        <v>-670020</v>
      </c>
      <c r="B74" s="4">
        <v>-67</v>
      </c>
      <c r="C74" s="4">
        <v>-20</v>
      </c>
      <c r="D74" s="4">
        <v>101293</v>
      </c>
      <c r="E74" s="4">
        <v>11314</v>
      </c>
      <c r="F74" s="4" t="s">
        <v>32</v>
      </c>
    </row>
    <row r="75" spans="1:6" ht="12.75">
      <c r="A75">
        <f t="shared" si="1"/>
        <v>-670021</v>
      </c>
      <c r="B75" s="4">
        <v>-67</v>
      </c>
      <c r="C75" s="4">
        <v>-21</v>
      </c>
      <c r="D75" s="4">
        <v>36936</v>
      </c>
      <c r="E75" s="4">
        <v>11455</v>
      </c>
      <c r="F75" s="4" t="s">
        <v>32</v>
      </c>
    </row>
    <row r="76" spans="1:6" ht="12.75">
      <c r="A76">
        <f t="shared" si="1"/>
        <v>-670022</v>
      </c>
      <c r="B76" s="4">
        <v>-67</v>
      </c>
      <c r="C76" s="4">
        <v>-22</v>
      </c>
      <c r="D76" s="4">
        <v>27610</v>
      </c>
      <c r="E76" s="4">
        <v>11011</v>
      </c>
      <c r="F76" s="4" t="s">
        <v>32</v>
      </c>
    </row>
    <row r="77" spans="1:6" ht="12.75">
      <c r="A77">
        <f t="shared" si="1"/>
        <v>-670023</v>
      </c>
      <c r="B77" s="4">
        <v>-67</v>
      </c>
      <c r="C77" s="4">
        <v>-23</v>
      </c>
      <c r="D77" s="4">
        <v>545</v>
      </c>
      <c r="E77" s="4">
        <v>2218</v>
      </c>
      <c r="F77" s="4" t="s">
        <v>32</v>
      </c>
    </row>
    <row r="78" spans="1:6" ht="12.75">
      <c r="A78">
        <f t="shared" si="1"/>
        <v>-660010</v>
      </c>
      <c r="B78" s="4">
        <v>-66</v>
      </c>
      <c r="C78" s="4">
        <v>-10</v>
      </c>
      <c r="D78" s="4">
        <v>189</v>
      </c>
      <c r="E78" s="4">
        <v>1937</v>
      </c>
      <c r="F78" s="4" t="s">
        <v>32</v>
      </c>
    </row>
    <row r="79" spans="1:6" ht="12.75">
      <c r="A79">
        <f t="shared" si="1"/>
        <v>-660011</v>
      </c>
      <c r="B79" s="4">
        <v>-66</v>
      </c>
      <c r="C79" s="4">
        <v>-11</v>
      </c>
      <c r="D79" s="4">
        <v>14481</v>
      </c>
      <c r="E79" s="4">
        <v>7866</v>
      </c>
      <c r="F79" s="4" t="s">
        <v>32</v>
      </c>
    </row>
    <row r="80" spans="1:6" ht="12.75">
      <c r="A80">
        <f t="shared" si="1"/>
        <v>-660011</v>
      </c>
      <c r="B80" s="4">
        <v>-66</v>
      </c>
      <c r="C80" s="4">
        <v>-11</v>
      </c>
      <c r="D80" s="4">
        <v>14481</v>
      </c>
      <c r="E80" s="4">
        <v>7866</v>
      </c>
      <c r="F80" s="4" t="s">
        <v>32</v>
      </c>
    </row>
    <row r="81" spans="1:6" ht="12.75">
      <c r="A81">
        <f t="shared" si="1"/>
        <v>-660012</v>
      </c>
      <c r="B81" s="4">
        <v>-66</v>
      </c>
      <c r="C81" s="4">
        <v>-12</v>
      </c>
      <c r="D81" s="4">
        <v>40965</v>
      </c>
      <c r="E81" s="4">
        <v>9346</v>
      </c>
      <c r="F81" s="4" t="s">
        <v>32</v>
      </c>
    </row>
    <row r="82" spans="1:6" ht="12.75">
      <c r="A82">
        <f t="shared" si="1"/>
        <v>-660013</v>
      </c>
      <c r="B82" s="4">
        <v>-66</v>
      </c>
      <c r="C82" s="4">
        <v>-13</v>
      </c>
      <c r="D82" s="4">
        <v>6635</v>
      </c>
      <c r="E82" s="4">
        <v>11618</v>
      </c>
      <c r="F82" s="4" t="s">
        <v>32</v>
      </c>
    </row>
    <row r="83" spans="1:6" ht="12.75">
      <c r="A83">
        <f t="shared" si="1"/>
        <v>-660014</v>
      </c>
      <c r="B83" s="4">
        <v>-66</v>
      </c>
      <c r="C83" s="4">
        <v>-14</v>
      </c>
      <c r="D83" s="4">
        <v>7236</v>
      </c>
      <c r="E83" s="4">
        <v>12009</v>
      </c>
      <c r="F83" s="4" t="s">
        <v>32</v>
      </c>
    </row>
    <row r="84" spans="1:6" ht="12.75">
      <c r="A84">
        <f t="shared" si="1"/>
        <v>-660015</v>
      </c>
      <c r="B84" s="4">
        <v>-66</v>
      </c>
      <c r="C84" s="4">
        <v>-15</v>
      </c>
      <c r="D84" s="4">
        <v>7070</v>
      </c>
      <c r="E84" s="4">
        <v>12096</v>
      </c>
      <c r="F84" s="4" t="s">
        <v>32</v>
      </c>
    </row>
    <row r="85" spans="1:6" ht="12.75">
      <c r="A85">
        <f t="shared" si="1"/>
        <v>-660016</v>
      </c>
      <c r="B85" s="4">
        <v>-66</v>
      </c>
      <c r="C85" s="4">
        <v>-16</v>
      </c>
      <c r="D85" s="4">
        <v>10507</v>
      </c>
      <c r="E85" s="4">
        <v>12096</v>
      </c>
      <c r="F85" s="4" t="s">
        <v>32</v>
      </c>
    </row>
    <row r="86" spans="1:6" ht="12.75">
      <c r="A86">
        <f t="shared" si="1"/>
        <v>-660016</v>
      </c>
      <c r="B86" s="4">
        <v>-66</v>
      </c>
      <c r="C86" s="4">
        <v>-16</v>
      </c>
      <c r="D86" s="4">
        <v>10507</v>
      </c>
      <c r="E86" s="4">
        <v>12096</v>
      </c>
      <c r="F86" s="4" t="s">
        <v>32</v>
      </c>
    </row>
    <row r="87" spans="1:6" ht="12.75">
      <c r="A87">
        <f t="shared" si="1"/>
        <v>-660017</v>
      </c>
      <c r="B87" s="4">
        <v>-66</v>
      </c>
      <c r="C87" s="4">
        <v>-17</v>
      </c>
      <c r="D87" s="4">
        <v>62373</v>
      </c>
      <c r="E87" s="4">
        <v>12096</v>
      </c>
      <c r="F87" s="4" t="s">
        <v>32</v>
      </c>
    </row>
    <row r="88" spans="1:6" ht="12.75">
      <c r="A88">
        <f t="shared" si="1"/>
        <v>-660017</v>
      </c>
      <c r="B88" s="4">
        <v>-66</v>
      </c>
      <c r="C88" s="4">
        <v>-17</v>
      </c>
      <c r="D88" s="4">
        <v>62373</v>
      </c>
      <c r="E88" s="4">
        <v>12096</v>
      </c>
      <c r="F88" s="4" t="s">
        <v>32</v>
      </c>
    </row>
    <row r="89" spans="1:6" ht="12.75">
      <c r="A89">
        <f t="shared" si="1"/>
        <v>-660018</v>
      </c>
      <c r="B89" s="4">
        <v>-66</v>
      </c>
      <c r="C89" s="4">
        <v>-18</v>
      </c>
      <c r="D89" s="4">
        <v>198425</v>
      </c>
      <c r="E89" s="4">
        <v>11664</v>
      </c>
      <c r="F89" s="4" t="s">
        <v>32</v>
      </c>
    </row>
    <row r="90" spans="1:6" ht="12.75">
      <c r="A90">
        <f t="shared" si="1"/>
        <v>-660018</v>
      </c>
      <c r="B90" s="4">
        <v>-66</v>
      </c>
      <c r="C90" s="4">
        <v>-18</v>
      </c>
      <c r="D90" s="4">
        <v>198425</v>
      </c>
      <c r="E90" s="4">
        <v>11664</v>
      </c>
      <c r="F90" s="4" t="s">
        <v>32</v>
      </c>
    </row>
    <row r="91" spans="1:6" ht="12.75">
      <c r="A91">
        <f t="shared" si="1"/>
        <v>-660019</v>
      </c>
      <c r="B91" s="4">
        <v>-66</v>
      </c>
      <c r="C91" s="4">
        <v>-19</v>
      </c>
      <c r="D91" s="4">
        <v>216376</v>
      </c>
      <c r="E91" s="4">
        <v>11520</v>
      </c>
      <c r="F91" s="4" t="s">
        <v>32</v>
      </c>
    </row>
    <row r="92" spans="1:6" ht="12.75">
      <c r="A92">
        <f t="shared" si="1"/>
        <v>-660019</v>
      </c>
      <c r="B92" s="4">
        <v>-66</v>
      </c>
      <c r="C92" s="4">
        <v>-19</v>
      </c>
      <c r="D92" s="4">
        <v>216376</v>
      </c>
      <c r="E92" s="4">
        <v>11520</v>
      </c>
      <c r="F92" s="4" t="s">
        <v>32</v>
      </c>
    </row>
    <row r="93" spans="1:6" ht="12.75">
      <c r="A93">
        <f t="shared" si="1"/>
        <v>-660019</v>
      </c>
      <c r="B93" s="4">
        <v>-66</v>
      </c>
      <c r="C93" s="4">
        <v>-19</v>
      </c>
      <c r="D93" s="4">
        <v>216376</v>
      </c>
      <c r="E93" s="4">
        <v>11520</v>
      </c>
      <c r="F93" s="4" t="s">
        <v>32</v>
      </c>
    </row>
    <row r="94" spans="1:6" ht="12.75">
      <c r="A94">
        <f t="shared" si="1"/>
        <v>-660020</v>
      </c>
      <c r="B94" s="4">
        <v>-66</v>
      </c>
      <c r="C94" s="4">
        <v>-20</v>
      </c>
      <c r="D94" s="4">
        <v>254269</v>
      </c>
      <c r="E94" s="4">
        <v>11520</v>
      </c>
      <c r="F94" s="4" t="s">
        <v>32</v>
      </c>
    </row>
    <row r="95" spans="1:6" ht="12.75">
      <c r="A95">
        <f t="shared" si="1"/>
        <v>-660020</v>
      </c>
      <c r="B95" s="4">
        <v>-66</v>
      </c>
      <c r="C95" s="4">
        <v>-20</v>
      </c>
      <c r="D95" s="4">
        <v>254269</v>
      </c>
      <c r="E95" s="4">
        <v>11520</v>
      </c>
      <c r="F95" s="4" t="s">
        <v>32</v>
      </c>
    </row>
    <row r="96" spans="1:6" ht="12.75">
      <c r="A96">
        <f t="shared" si="1"/>
        <v>-660021</v>
      </c>
      <c r="B96" s="4">
        <v>-66</v>
      </c>
      <c r="C96" s="4">
        <v>-21</v>
      </c>
      <c r="D96" s="4">
        <v>66842</v>
      </c>
      <c r="E96" s="4">
        <v>11520</v>
      </c>
      <c r="F96" s="4" t="s">
        <v>32</v>
      </c>
    </row>
    <row r="97" spans="1:6" ht="12.75">
      <c r="A97">
        <f t="shared" si="1"/>
        <v>-660021</v>
      </c>
      <c r="B97" s="4">
        <v>-66</v>
      </c>
      <c r="C97" s="4">
        <v>-21</v>
      </c>
      <c r="D97" s="4">
        <v>66842</v>
      </c>
      <c r="E97" s="4">
        <v>11520</v>
      </c>
      <c r="F97" s="4" t="s">
        <v>32</v>
      </c>
    </row>
    <row r="98" spans="1:6" ht="12.75">
      <c r="A98">
        <f t="shared" si="1"/>
        <v>-660021</v>
      </c>
      <c r="B98" s="4">
        <v>-66</v>
      </c>
      <c r="C98" s="4">
        <v>-21</v>
      </c>
      <c r="D98" s="4">
        <v>66842</v>
      </c>
      <c r="E98" s="4">
        <v>11520</v>
      </c>
      <c r="F98" s="4" t="s">
        <v>32</v>
      </c>
    </row>
    <row r="99" spans="1:6" ht="12.75">
      <c r="A99">
        <f t="shared" si="1"/>
        <v>-660022</v>
      </c>
      <c r="B99" s="4">
        <v>-66</v>
      </c>
      <c r="C99" s="4">
        <v>-22</v>
      </c>
      <c r="D99" s="4">
        <v>83259</v>
      </c>
      <c r="E99" s="4">
        <v>11433</v>
      </c>
      <c r="F99" s="4" t="s">
        <v>32</v>
      </c>
    </row>
    <row r="100" spans="1:6" ht="12.75">
      <c r="A100">
        <f t="shared" si="1"/>
        <v>-660022</v>
      </c>
      <c r="B100" s="4">
        <v>-66</v>
      </c>
      <c r="C100" s="4">
        <v>-22</v>
      </c>
      <c r="D100" s="4">
        <v>83259</v>
      </c>
      <c r="E100" s="4">
        <v>11433</v>
      </c>
      <c r="F100" s="4" t="s">
        <v>32</v>
      </c>
    </row>
    <row r="101" spans="1:6" ht="12.75">
      <c r="A101">
        <f t="shared" si="1"/>
        <v>-660022</v>
      </c>
      <c r="B101" s="4">
        <v>-66</v>
      </c>
      <c r="C101" s="4">
        <v>-22</v>
      </c>
      <c r="D101" s="4">
        <v>83259</v>
      </c>
      <c r="E101" s="4">
        <v>11433</v>
      </c>
      <c r="F101" s="4" t="s">
        <v>32</v>
      </c>
    </row>
    <row r="102" spans="1:6" ht="12.75">
      <c r="A102">
        <f t="shared" si="1"/>
        <v>-660023</v>
      </c>
      <c r="B102" s="4">
        <v>-66</v>
      </c>
      <c r="C102" s="4">
        <v>-23</v>
      </c>
      <c r="D102" s="4">
        <v>9099</v>
      </c>
      <c r="E102" s="4">
        <v>879</v>
      </c>
      <c r="F102" s="4" t="s">
        <v>32</v>
      </c>
    </row>
    <row r="103" spans="1:6" ht="12.75">
      <c r="A103">
        <f t="shared" si="1"/>
        <v>-660023</v>
      </c>
      <c r="B103" s="4">
        <v>-66</v>
      </c>
      <c r="C103" s="4">
        <v>-23</v>
      </c>
      <c r="D103" s="4">
        <v>9099</v>
      </c>
      <c r="E103" s="4">
        <v>879</v>
      </c>
      <c r="F103" s="4" t="s">
        <v>32</v>
      </c>
    </row>
    <row r="104" spans="1:6" ht="12.75">
      <c r="A104">
        <f t="shared" si="1"/>
        <v>-650013</v>
      </c>
      <c r="B104" s="4">
        <v>-65</v>
      </c>
      <c r="C104" s="4">
        <v>-13</v>
      </c>
      <c r="D104" s="4">
        <v>4751</v>
      </c>
      <c r="E104" s="4">
        <v>8602</v>
      </c>
      <c r="F104" s="4" t="s">
        <v>32</v>
      </c>
    </row>
    <row r="105" spans="1:6" ht="12.75">
      <c r="A105">
        <f t="shared" si="1"/>
        <v>-650014</v>
      </c>
      <c r="B105" s="4">
        <v>-65</v>
      </c>
      <c r="C105" s="4">
        <v>-14</v>
      </c>
      <c r="D105" s="4">
        <v>6680</v>
      </c>
      <c r="E105" s="4">
        <v>12096</v>
      </c>
      <c r="F105" s="4" t="s">
        <v>32</v>
      </c>
    </row>
    <row r="106" spans="1:6" ht="12.75">
      <c r="A106">
        <f t="shared" si="1"/>
        <v>-650015</v>
      </c>
      <c r="B106" s="4">
        <v>-65</v>
      </c>
      <c r="C106" s="4">
        <v>-15</v>
      </c>
      <c r="D106" s="4">
        <v>49531</v>
      </c>
      <c r="E106" s="4">
        <v>12096</v>
      </c>
      <c r="F106" s="4" t="s">
        <v>32</v>
      </c>
    </row>
    <row r="107" spans="1:6" ht="12.75">
      <c r="A107">
        <f t="shared" si="1"/>
        <v>-650016</v>
      </c>
      <c r="B107" s="4">
        <v>-65</v>
      </c>
      <c r="C107" s="4">
        <v>-16</v>
      </c>
      <c r="D107" s="4">
        <v>12034</v>
      </c>
      <c r="E107" s="4">
        <v>12096</v>
      </c>
      <c r="F107" s="4" t="s">
        <v>32</v>
      </c>
    </row>
    <row r="108" spans="1:6" ht="12.75">
      <c r="A108">
        <f t="shared" si="1"/>
        <v>-650016</v>
      </c>
      <c r="B108" s="4">
        <v>-65</v>
      </c>
      <c r="C108" s="4">
        <v>-16</v>
      </c>
      <c r="D108" s="4">
        <v>12034</v>
      </c>
      <c r="E108" s="4">
        <v>12096</v>
      </c>
      <c r="F108" s="4" t="s">
        <v>32</v>
      </c>
    </row>
    <row r="109" spans="1:6" ht="12.75">
      <c r="A109">
        <f t="shared" si="1"/>
        <v>-650016</v>
      </c>
      <c r="B109" s="4">
        <v>-65</v>
      </c>
      <c r="C109" s="4">
        <v>-16</v>
      </c>
      <c r="D109" s="4">
        <v>12034</v>
      </c>
      <c r="E109" s="4">
        <v>12096</v>
      </c>
      <c r="F109" s="4" t="s">
        <v>32</v>
      </c>
    </row>
    <row r="110" spans="1:6" ht="12.75">
      <c r="A110">
        <f t="shared" si="1"/>
        <v>-650017</v>
      </c>
      <c r="B110" s="4">
        <v>-65</v>
      </c>
      <c r="C110" s="4">
        <v>-17</v>
      </c>
      <c r="D110" s="4">
        <v>71920</v>
      </c>
      <c r="E110" s="4">
        <v>12096</v>
      </c>
      <c r="F110" s="4" t="s">
        <v>32</v>
      </c>
    </row>
    <row r="111" spans="1:6" ht="12.75">
      <c r="A111">
        <f t="shared" si="1"/>
        <v>-650017</v>
      </c>
      <c r="B111" s="4">
        <v>-65</v>
      </c>
      <c r="C111" s="4">
        <v>-17</v>
      </c>
      <c r="D111" s="4">
        <v>71920</v>
      </c>
      <c r="E111" s="4">
        <v>12096</v>
      </c>
      <c r="F111" s="4" t="s">
        <v>32</v>
      </c>
    </row>
    <row r="112" spans="1:6" ht="12.75">
      <c r="A112">
        <f t="shared" si="1"/>
        <v>-650018</v>
      </c>
      <c r="B112" s="4">
        <v>-65</v>
      </c>
      <c r="C112" s="4">
        <v>-18</v>
      </c>
      <c r="D112" s="4">
        <v>67846</v>
      </c>
      <c r="E112" s="4">
        <v>11664</v>
      </c>
      <c r="F112" s="4" t="s">
        <v>32</v>
      </c>
    </row>
    <row r="113" spans="1:6" ht="12.75">
      <c r="A113">
        <f t="shared" si="1"/>
        <v>-650018</v>
      </c>
      <c r="B113" s="4">
        <v>-65</v>
      </c>
      <c r="C113" s="4">
        <v>-18</v>
      </c>
      <c r="D113" s="4">
        <v>67846</v>
      </c>
      <c r="E113" s="4">
        <v>11664</v>
      </c>
      <c r="F113" s="4" t="s">
        <v>32</v>
      </c>
    </row>
    <row r="114" spans="1:6" ht="12.75">
      <c r="A114">
        <f t="shared" si="1"/>
        <v>-650019</v>
      </c>
      <c r="B114" s="4">
        <v>-65</v>
      </c>
      <c r="C114" s="4">
        <v>-19</v>
      </c>
      <c r="D114" s="4">
        <v>69147</v>
      </c>
      <c r="E114" s="4">
        <v>11520</v>
      </c>
      <c r="F114" s="4" t="s">
        <v>32</v>
      </c>
    </row>
    <row r="115" spans="1:6" ht="12.75">
      <c r="A115">
        <f t="shared" si="1"/>
        <v>-650019</v>
      </c>
      <c r="B115" s="4">
        <v>-65</v>
      </c>
      <c r="C115" s="4">
        <v>-19</v>
      </c>
      <c r="D115" s="4">
        <v>69147</v>
      </c>
      <c r="E115" s="4">
        <v>11520</v>
      </c>
      <c r="F115" s="4" t="s">
        <v>32</v>
      </c>
    </row>
    <row r="116" spans="1:6" ht="12.75">
      <c r="A116">
        <f t="shared" si="1"/>
        <v>-650019</v>
      </c>
      <c r="B116" s="4">
        <v>-65</v>
      </c>
      <c r="C116" s="4">
        <v>-19</v>
      </c>
      <c r="D116" s="4">
        <v>69147</v>
      </c>
      <c r="E116" s="4">
        <v>11520</v>
      </c>
      <c r="F116" s="4" t="s">
        <v>32</v>
      </c>
    </row>
    <row r="117" spans="1:6" ht="12.75">
      <c r="A117">
        <f t="shared" si="1"/>
        <v>-650020</v>
      </c>
      <c r="B117" s="4">
        <v>-65</v>
      </c>
      <c r="C117" s="4">
        <v>-20</v>
      </c>
      <c r="D117" s="4">
        <v>109606</v>
      </c>
      <c r="E117" s="4">
        <v>11520</v>
      </c>
      <c r="F117" s="4" t="s">
        <v>32</v>
      </c>
    </row>
    <row r="118" spans="1:6" ht="12.75">
      <c r="A118">
        <f t="shared" si="1"/>
        <v>-650020</v>
      </c>
      <c r="B118" s="4">
        <v>-65</v>
      </c>
      <c r="C118" s="4">
        <v>-20</v>
      </c>
      <c r="D118" s="4">
        <v>109606</v>
      </c>
      <c r="E118" s="4">
        <v>11520</v>
      </c>
      <c r="F118" s="4" t="s">
        <v>32</v>
      </c>
    </row>
    <row r="119" spans="1:6" ht="12.75">
      <c r="A119">
        <f t="shared" si="1"/>
        <v>-650020</v>
      </c>
      <c r="B119" s="4">
        <v>-65</v>
      </c>
      <c r="C119" s="4">
        <v>-20</v>
      </c>
      <c r="D119" s="4">
        <v>109606</v>
      </c>
      <c r="E119" s="4">
        <v>11520</v>
      </c>
      <c r="F119" s="4" t="s">
        <v>32</v>
      </c>
    </row>
    <row r="120" spans="1:6" ht="12.75">
      <c r="A120">
        <f t="shared" si="1"/>
        <v>-650021</v>
      </c>
      <c r="B120" s="4">
        <v>-65</v>
      </c>
      <c r="C120" s="4">
        <v>-21</v>
      </c>
      <c r="D120" s="4">
        <v>76484</v>
      </c>
      <c r="E120" s="4">
        <v>11520</v>
      </c>
      <c r="F120" s="4" t="s">
        <v>32</v>
      </c>
    </row>
    <row r="121" spans="1:6" ht="12.75">
      <c r="A121">
        <f t="shared" si="1"/>
        <v>-650021</v>
      </c>
      <c r="B121" s="4">
        <v>-65</v>
      </c>
      <c r="C121" s="4">
        <v>-21</v>
      </c>
      <c r="D121" s="4">
        <v>76484</v>
      </c>
      <c r="E121" s="4">
        <v>11520</v>
      </c>
      <c r="F121" s="4" t="s">
        <v>32</v>
      </c>
    </row>
    <row r="122" spans="1:6" ht="12.75">
      <c r="A122">
        <f t="shared" si="1"/>
        <v>-650022</v>
      </c>
      <c r="B122" s="4">
        <v>-65</v>
      </c>
      <c r="C122" s="4">
        <v>-22</v>
      </c>
      <c r="D122" s="4">
        <v>165370</v>
      </c>
      <c r="E122" s="4">
        <v>11520</v>
      </c>
      <c r="F122" s="4" t="s">
        <v>32</v>
      </c>
    </row>
    <row r="123" spans="1:6" ht="12.75">
      <c r="A123">
        <f t="shared" si="1"/>
        <v>-650022</v>
      </c>
      <c r="B123" s="4">
        <v>-65</v>
      </c>
      <c r="C123" s="4">
        <v>-22</v>
      </c>
      <c r="D123" s="4">
        <v>165370</v>
      </c>
      <c r="E123" s="4">
        <v>11520</v>
      </c>
      <c r="F123" s="4" t="s">
        <v>32</v>
      </c>
    </row>
    <row r="124" spans="1:6" ht="12.75">
      <c r="A124">
        <f t="shared" si="1"/>
        <v>-650023</v>
      </c>
      <c r="B124" s="4">
        <v>-65</v>
      </c>
      <c r="C124" s="4">
        <v>-23</v>
      </c>
      <c r="D124" s="4">
        <v>34926</v>
      </c>
      <c r="E124" s="4">
        <v>4149</v>
      </c>
      <c r="F124" s="4" t="s">
        <v>32</v>
      </c>
    </row>
    <row r="125" spans="1:6" ht="12.75">
      <c r="A125">
        <f t="shared" si="1"/>
        <v>-640013</v>
      </c>
      <c r="B125" s="4">
        <v>-64</v>
      </c>
      <c r="C125" s="4">
        <v>-13</v>
      </c>
      <c r="D125" s="4">
        <v>2363</v>
      </c>
      <c r="E125" s="4">
        <v>4968</v>
      </c>
      <c r="F125" s="4" t="s">
        <v>32</v>
      </c>
    </row>
    <row r="126" spans="1:6" ht="12.75">
      <c r="A126">
        <f t="shared" si="1"/>
        <v>-640014</v>
      </c>
      <c r="B126" s="4">
        <v>-64</v>
      </c>
      <c r="C126" s="4">
        <v>-14</v>
      </c>
      <c r="D126" s="4">
        <v>5760</v>
      </c>
      <c r="E126" s="4">
        <v>12096</v>
      </c>
      <c r="F126" s="4" t="s">
        <v>32</v>
      </c>
    </row>
    <row r="127" spans="1:6" ht="12.75">
      <c r="A127">
        <f t="shared" si="1"/>
        <v>-640015</v>
      </c>
      <c r="B127" s="4">
        <v>-64</v>
      </c>
      <c r="C127" s="4">
        <v>-15</v>
      </c>
      <c r="D127" s="4">
        <v>17923</v>
      </c>
      <c r="E127" s="4">
        <v>12096</v>
      </c>
      <c r="F127" s="4" t="s">
        <v>32</v>
      </c>
    </row>
    <row r="128" spans="1:6" ht="12.75">
      <c r="A128">
        <f t="shared" si="1"/>
        <v>-640015</v>
      </c>
      <c r="B128" s="4">
        <v>-64</v>
      </c>
      <c r="C128" s="4">
        <v>-15</v>
      </c>
      <c r="D128" s="4">
        <v>17923</v>
      </c>
      <c r="E128" s="4">
        <v>12096</v>
      </c>
      <c r="F128" s="4" t="s">
        <v>32</v>
      </c>
    </row>
    <row r="129" spans="1:6" ht="12.75">
      <c r="A129">
        <f t="shared" si="1"/>
        <v>-640016</v>
      </c>
      <c r="B129" s="4">
        <v>-64</v>
      </c>
      <c r="C129" s="4">
        <v>-16</v>
      </c>
      <c r="D129" s="4">
        <v>7219</v>
      </c>
      <c r="E129" s="4">
        <v>12096</v>
      </c>
      <c r="F129" s="4" t="s">
        <v>32</v>
      </c>
    </row>
    <row r="130" spans="1:6" ht="12.75">
      <c r="A130">
        <f t="shared" si="1"/>
        <v>-640016</v>
      </c>
      <c r="B130" s="4">
        <v>-64</v>
      </c>
      <c r="C130" s="4">
        <v>-16</v>
      </c>
      <c r="D130" s="4">
        <v>7219</v>
      </c>
      <c r="E130" s="4">
        <v>12096</v>
      </c>
      <c r="F130" s="4" t="s">
        <v>32</v>
      </c>
    </row>
    <row r="131" spans="1:6" ht="12.75">
      <c r="A131">
        <f aca="true" t="shared" si="2" ref="A131:A183">(B131*10000)+C131</f>
        <v>-640017</v>
      </c>
      <c r="B131" s="4">
        <v>-64</v>
      </c>
      <c r="C131" s="4">
        <v>-17</v>
      </c>
      <c r="D131" s="4">
        <v>88385</v>
      </c>
      <c r="E131" s="4">
        <v>12096</v>
      </c>
      <c r="F131" s="4" t="s">
        <v>32</v>
      </c>
    </row>
    <row r="132" spans="1:6" ht="12.75">
      <c r="A132">
        <f t="shared" si="2"/>
        <v>-640018</v>
      </c>
      <c r="B132" s="4">
        <v>-64</v>
      </c>
      <c r="C132" s="4">
        <v>-18</v>
      </c>
      <c r="D132" s="4">
        <v>553313</v>
      </c>
      <c r="E132" s="4">
        <v>11664</v>
      </c>
      <c r="F132" s="4" t="s">
        <v>32</v>
      </c>
    </row>
    <row r="133" spans="1:6" ht="12.75">
      <c r="A133">
        <f t="shared" si="2"/>
        <v>-640019</v>
      </c>
      <c r="B133" s="4">
        <v>-64</v>
      </c>
      <c r="C133" s="4">
        <v>-19</v>
      </c>
      <c r="D133" s="4">
        <v>166843</v>
      </c>
      <c r="E133" s="4">
        <v>11520</v>
      </c>
      <c r="F133" s="4" t="s">
        <v>32</v>
      </c>
    </row>
    <row r="134" spans="1:6" ht="12.75">
      <c r="A134">
        <f t="shared" si="2"/>
        <v>-640020</v>
      </c>
      <c r="B134" s="4">
        <v>-64</v>
      </c>
      <c r="C134" s="4">
        <v>-20</v>
      </c>
      <c r="D134" s="4">
        <v>17365</v>
      </c>
      <c r="E134" s="4">
        <v>11520</v>
      </c>
      <c r="F134" s="4" t="s">
        <v>32</v>
      </c>
    </row>
    <row r="135" spans="1:6" ht="12.75">
      <c r="A135">
        <f t="shared" si="2"/>
        <v>-640020</v>
      </c>
      <c r="B135" s="4">
        <v>-64</v>
      </c>
      <c r="C135" s="4">
        <v>-20</v>
      </c>
      <c r="D135" s="4">
        <v>17365</v>
      </c>
      <c r="E135" s="4">
        <v>11520</v>
      </c>
      <c r="F135" s="4" t="s">
        <v>32</v>
      </c>
    </row>
    <row r="136" spans="1:6" ht="12.75">
      <c r="A136">
        <f t="shared" si="2"/>
        <v>-640021</v>
      </c>
      <c r="B136" s="4">
        <v>-64</v>
      </c>
      <c r="C136" s="4">
        <v>-21</v>
      </c>
      <c r="D136" s="4">
        <v>22569</v>
      </c>
      <c r="E136" s="4">
        <v>11520</v>
      </c>
      <c r="F136" s="4" t="s">
        <v>32</v>
      </c>
    </row>
    <row r="137" spans="1:6" ht="12.75">
      <c r="A137">
        <f t="shared" si="2"/>
        <v>-640021</v>
      </c>
      <c r="B137" s="4">
        <v>-64</v>
      </c>
      <c r="C137" s="4">
        <v>-21</v>
      </c>
      <c r="D137" s="4">
        <v>22569</v>
      </c>
      <c r="E137" s="4">
        <v>11520</v>
      </c>
      <c r="F137" s="4" t="s">
        <v>32</v>
      </c>
    </row>
    <row r="138" spans="1:6" ht="12.75">
      <c r="A138">
        <f t="shared" si="2"/>
        <v>-640021</v>
      </c>
      <c r="B138" s="4">
        <v>-64</v>
      </c>
      <c r="C138" s="4">
        <v>-21</v>
      </c>
      <c r="D138" s="4">
        <v>22569</v>
      </c>
      <c r="E138" s="4">
        <v>11520</v>
      </c>
      <c r="F138" s="4" t="s">
        <v>32</v>
      </c>
    </row>
    <row r="139" spans="1:6" ht="12.75">
      <c r="A139">
        <f t="shared" si="2"/>
        <v>-640022</v>
      </c>
      <c r="B139" s="4">
        <v>-64</v>
      </c>
      <c r="C139" s="4">
        <v>-22</v>
      </c>
      <c r="D139" s="4">
        <v>45111</v>
      </c>
      <c r="E139" s="4">
        <v>11520</v>
      </c>
      <c r="F139" s="4" t="s">
        <v>32</v>
      </c>
    </row>
    <row r="140" spans="1:6" ht="12.75">
      <c r="A140">
        <f t="shared" si="2"/>
        <v>-640023</v>
      </c>
      <c r="B140" s="4">
        <v>-64</v>
      </c>
      <c r="C140" s="4">
        <v>-23</v>
      </c>
      <c r="D140" s="4">
        <v>381</v>
      </c>
      <c r="E140" s="4">
        <v>95</v>
      </c>
      <c r="F140" s="4" t="s">
        <v>32</v>
      </c>
    </row>
    <row r="141" spans="1:6" ht="12.75">
      <c r="A141">
        <f t="shared" si="2"/>
        <v>-630013</v>
      </c>
      <c r="B141" s="4">
        <v>-63</v>
      </c>
      <c r="C141" s="4">
        <v>-13</v>
      </c>
      <c r="D141" s="4">
        <v>129</v>
      </c>
      <c r="E141" s="4">
        <v>269</v>
      </c>
      <c r="F141" s="4" t="s">
        <v>32</v>
      </c>
    </row>
    <row r="142" spans="1:6" ht="12.75">
      <c r="A142">
        <f t="shared" si="2"/>
        <v>-630014</v>
      </c>
      <c r="B142" s="4">
        <v>-63</v>
      </c>
      <c r="C142" s="4">
        <v>-14</v>
      </c>
      <c r="D142" s="4">
        <v>6142</v>
      </c>
      <c r="E142" s="4">
        <v>11006</v>
      </c>
      <c r="F142" s="4" t="s">
        <v>32</v>
      </c>
    </row>
    <row r="143" spans="1:6" ht="12.75">
      <c r="A143">
        <f t="shared" si="2"/>
        <v>-630014</v>
      </c>
      <c r="B143" s="4">
        <v>-63</v>
      </c>
      <c r="C143" s="4">
        <v>-14</v>
      </c>
      <c r="D143" s="4">
        <v>6142</v>
      </c>
      <c r="E143" s="4">
        <v>11006</v>
      </c>
      <c r="F143" s="4" t="s">
        <v>32</v>
      </c>
    </row>
    <row r="144" spans="1:6" ht="12.75">
      <c r="A144">
        <f t="shared" si="2"/>
        <v>-630015</v>
      </c>
      <c r="B144" s="4">
        <v>-63</v>
      </c>
      <c r="C144" s="4">
        <v>-15</v>
      </c>
      <c r="D144" s="4">
        <v>12846</v>
      </c>
      <c r="E144" s="4">
        <v>12096</v>
      </c>
      <c r="F144" s="4" t="s">
        <v>32</v>
      </c>
    </row>
    <row r="145" spans="1:6" ht="12.75">
      <c r="A145">
        <f t="shared" si="2"/>
        <v>-630015</v>
      </c>
      <c r="B145" s="4">
        <v>-63</v>
      </c>
      <c r="C145" s="4">
        <v>-15</v>
      </c>
      <c r="D145" s="4">
        <v>12846</v>
      </c>
      <c r="E145" s="4">
        <v>12096</v>
      </c>
      <c r="F145" s="4" t="s">
        <v>32</v>
      </c>
    </row>
    <row r="146" spans="1:6" ht="12.75">
      <c r="A146">
        <f t="shared" si="2"/>
        <v>-630016</v>
      </c>
      <c r="B146" s="4">
        <v>-63</v>
      </c>
      <c r="C146" s="4">
        <v>-16</v>
      </c>
      <c r="D146" s="4">
        <v>11338</v>
      </c>
      <c r="E146" s="4">
        <v>12096</v>
      </c>
      <c r="F146" s="4" t="s">
        <v>32</v>
      </c>
    </row>
    <row r="147" spans="1:6" ht="12.75">
      <c r="A147">
        <f t="shared" si="2"/>
        <v>-630017</v>
      </c>
      <c r="B147" s="4">
        <v>-63</v>
      </c>
      <c r="C147" s="4">
        <v>-17</v>
      </c>
      <c r="D147" s="4">
        <v>15702</v>
      </c>
      <c r="E147" s="4">
        <v>12096</v>
      </c>
      <c r="F147" s="4" t="s">
        <v>32</v>
      </c>
    </row>
    <row r="148" spans="1:6" ht="12.75">
      <c r="A148">
        <f t="shared" si="2"/>
        <v>-630018</v>
      </c>
      <c r="B148" s="4">
        <v>-63</v>
      </c>
      <c r="C148" s="4">
        <v>-18</v>
      </c>
      <c r="D148" s="4">
        <v>208240</v>
      </c>
      <c r="E148" s="4">
        <v>11664</v>
      </c>
      <c r="F148" s="4" t="s">
        <v>32</v>
      </c>
    </row>
    <row r="149" spans="1:6" ht="12.75">
      <c r="A149">
        <f t="shared" si="2"/>
        <v>-630019</v>
      </c>
      <c r="B149" s="4">
        <v>-63</v>
      </c>
      <c r="C149" s="4">
        <v>-19</v>
      </c>
      <c r="D149" s="4">
        <v>12808</v>
      </c>
      <c r="E149" s="4">
        <v>11520</v>
      </c>
      <c r="F149" s="4" t="s">
        <v>32</v>
      </c>
    </row>
    <row r="150" spans="1:6" ht="12.75">
      <c r="A150">
        <f t="shared" si="2"/>
        <v>-630020</v>
      </c>
      <c r="B150" s="4">
        <v>-63</v>
      </c>
      <c r="C150" s="4">
        <v>-20</v>
      </c>
      <c r="D150" s="4">
        <v>12672</v>
      </c>
      <c r="E150" s="4">
        <v>11520</v>
      </c>
      <c r="F150" s="4" t="s">
        <v>32</v>
      </c>
    </row>
    <row r="151" spans="1:6" ht="12.75">
      <c r="A151">
        <f t="shared" si="2"/>
        <v>-630021</v>
      </c>
      <c r="B151" s="4">
        <v>-63</v>
      </c>
      <c r="C151" s="4">
        <v>-21</v>
      </c>
      <c r="D151" s="4">
        <v>11948</v>
      </c>
      <c r="E151" s="4">
        <v>9626</v>
      </c>
      <c r="F151" s="4" t="s">
        <v>32</v>
      </c>
    </row>
    <row r="152" spans="1:6" ht="12.75">
      <c r="A152">
        <f t="shared" si="2"/>
        <v>-630021</v>
      </c>
      <c r="B152" s="4">
        <v>-63</v>
      </c>
      <c r="C152" s="4">
        <v>-21</v>
      </c>
      <c r="D152" s="4">
        <v>11948</v>
      </c>
      <c r="E152" s="4">
        <v>9626</v>
      </c>
      <c r="F152" s="4" t="s">
        <v>32</v>
      </c>
    </row>
    <row r="153" spans="1:6" ht="12.75">
      <c r="A153">
        <f t="shared" si="2"/>
        <v>-630022</v>
      </c>
      <c r="B153" s="4">
        <v>-63</v>
      </c>
      <c r="C153" s="4">
        <v>-22</v>
      </c>
      <c r="D153" s="4">
        <v>27237</v>
      </c>
      <c r="E153" s="4">
        <v>6814</v>
      </c>
      <c r="F153" s="4" t="s">
        <v>32</v>
      </c>
    </row>
    <row r="154" spans="1:6" ht="12.75">
      <c r="A154">
        <f t="shared" si="2"/>
        <v>-630023</v>
      </c>
      <c r="B154" s="4">
        <v>-63</v>
      </c>
      <c r="C154" s="4">
        <v>-23</v>
      </c>
      <c r="D154" s="4">
        <v>1854</v>
      </c>
      <c r="E154" s="4">
        <v>466</v>
      </c>
      <c r="F154" s="4" t="s">
        <v>32</v>
      </c>
    </row>
    <row r="155" spans="1:6" ht="12.75">
      <c r="A155">
        <f t="shared" si="2"/>
        <v>-620014</v>
      </c>
      <c r="B155" s="4">
        <v>-62</v>
      </c>
      <c r="C155" s="4">
        <v>-14</v>
      </c>
      <c r="D155" s="4">
        <v>3856</v>
      </c>
      <c r="E155" s="4">
        <v>6055</v>
      </c>
      <c r="F155" s="4" t="s">
        <v>32</v>
      </c>
    </row>
    <row r="156" spans="1:6" ht="12.75">
      <c r="A156">
        <f t="shared" si="2"/>
        <v>-620014</v>
      </c>
      <c r="B156" s="4">
        <v>-62</v>
      </c>
      <c r="C156" s="4">
        <v>-14</v>
      </c>
      <c r="D156" s="4">
        <v>3856</v>
      </c>
      <c r="E156" s="4">
        <v>6055</v>
      </c>
      <c r="F156" s="4" t="s">
        <v>32</v>
      </c>
    </row>
    <row r="157" spans="1:6" ht="12.75">
      <c r="A157">
        <f t="shared" si="2"/>
        <v>-620015</v>
      </c>
      <c r="B157" s="4">
        <v>-62</v>
      </c>
      <c r="C157" s="4">
        <v>-15</v>
      </c>
      <c r="D157" s="4">
        <v>9315</v>
      </c>
      <c r="E157" s="4">
        <v>12096</v>
      </c>
      <c r="F157" s="4" t="s">
        <v>32</v>
      </c>
    </row>
    <row r="158" spans="1:6" ht="12.75">
      <c r="A158">
        <f t="shared" si="2"/>
        <v>-620016</v>
      </c>
      <c r="B158" s="4">
        <v>-62</v>
      </c>
      <c r="C158" s="4">
        <v>-16</v>
      </c>
      <c r="D158" s="4">
        <v>11391</v>
      </c>
      <c r="E158" s="4">
        <v>12096</v>
      </c>
      <c r="F158" s="4" t="s">
        <v>32</v>
      </c>
    </row>
    <row r="159" spans="1:6" ht="12.75">
      <c r="A159">
        <f t="shared" si="2"/>
        <v>-620017</v>
      </c>
      <c r="B159" s="4">
        <v>-62</v>
      </c>
      <c r="C159" s="4">
        <v>-17</v>
      </c>
      <c r="D159" s="4">
        <v>10500</v>
      </c>
      <c r="E159" s="4">
        <v>12096</v>
      </c>
      <c r="F159" s="4" t="s">
        <v>32</v>
      </c>
    </row>
    <row r="160" spans="1:6" ht="12.75">
      <c r="A160">
        <f t="shared" si="2"/>
        <v>-620018</v>
      </c>
      <c r="B160" s="4">
        <v>-62</v>
      </c>
      <c r="C160" s="4">
        <v>-18</v>
      </c>
      <c r="D160" s="4">
        <v>13129</v>
      </c>
      <c r="E160" s="4">
        <v>11664</v>
      </c>
      <c r="F160" s="4" t="s">
        <v>32</v>
      </c>
    </row>
    <row r="161" spans="1:6" ht="12.75">
      <c r="A161">
        <f t="shared" si="2"/>
        <v>-620019</v>
      </c>
      <c r="B161" s="4">
        <v>-62</v>
      </c>
      <c r="C161" s="4">
        <v>-19</v>
      </c>
      <c r="D161" s="4">
        <v>13025</v>
      </c>
      <c r="E161" s="4">
        <v>11520</v>
      </c>
      <c r="F161" s="4" t="s">
        <v>32</v>
      </c>
    </row>
    <row r="162" spans="1:6" ht="12.75">
      <c r="A162">
        <f t="shared" si="2"/>
        <v>-620020</v>
      </c>
      <c r="B162" s="4">
        <v>-62</v>
      </c>
      <c r="C162" s="4">
        <v>-20</v>
      </c>
      <c r="D162" s="4">
        <v>8387</v>
      </c>
      <c r="E162" s="4">
        <v>7625</v>
      </c>
      <c r="F162" s="4" t="s">
        <v>32</v>
      </c>
    </row>
    <row r="163" spans="1:6" ht="12.75">
      <c r="A163">
        <f t="shared" si="2"/>
        <v>-620021</v>
      </c>
      <c r="B163" s="4">
        <v>-62</v>
      </c>
      <c r="C163" s="4">
        <v>-21</v>
      </c>
      <c r="D163" s="4">
        <v>166</v>
      </c>
      <c r="E163" s="4">
        <v>149</v>
      </c>
      <c r="F163" s="4" t="s">
        <v>32</v>
      </c>
    </row>
    <row r="164" spans="1:6" ht="12.75">
      <c r="A164">
        <f t="shared" si="2"/>
        <v>-610014</v>
      </c>
      <c r="B164" s="4">
        <v>-61</v>
      </c>
      <c r="C164" s="4">
        <v>-14</v>
      </c>
      <c r="D164" s="4">
        <v>1344</v>
      </c>
      <c r="E164" s="4">
        <v>2025</v>
      </c>
      <c r="F164" s="4" t="s">
        <v>32</v>
      </c>
    </row>
    <row r="165" spans="1:6" ht="12.75">
      <c r="A165">
        <f t="shared" si="2"/>
        <v>-610015</v>
      </c>
      <c r="B165" s="4">
        <v>-61</v>
      </c>
      <c r="C165" s="4">
        <v>-15</v>
      </c>
      <c r="D165" s="4">
        <v>4496</v>
      </c>
      <c r="E165" s="4">
        <v>7126</v>
      </c>
      <c r="F165" s="4" t="s">
        <v>32</v>
      </c>
    </row>
    <row r="166" spans="1:6" ht="12.75">
      <c r="A166">
        <f t="shared" si="2"/>
        <v>-610016</v>
      </c>
      <c r="B166" s="4">
        <v>-61</v>
      </c>
      <c r="C166" s="4">
        <v>-16</v>
      </c>
      <c r="D166" s="4">
        <v>5219</v>
      </c>
      <c r="E166" s="4">
        <v>8417</v>
      </c>
      <c r="F166" s="4" t="s">
        <v>32</v>
      </c>
    </row>
    <row r="167" spans="1:6" ht="12.75">
      <c r="A167">
        <f t="shared" si="2"/>
        <v>-610017</v>
      </c>
      <c r="B167" s="4">
        <v>-61</v>
      </c>
      <c r="C167" s="4">
        <v>-17</v>
      </c>
      <c r="D167" s="4">
        <v>7121</v>
      </c>
      <c r="E167" s="4">
        <v>11498</v>
      </c>
      <c r="F167" s="4" t="s">
        <v>32</v>
      </c>
    </row>
    <row r="168" spans="1:6" ht="12.75">
      <c r="A168">
        <f t="shared" si="2"/>
        <v>-610018</v>
      </c>
      <c r="B168" s="4">
        <v>-61</v>
      </c>
      <c r="C168" s="4">
        <v>-18</v>
      </c>
      <c r="D168" s="4">
        <v>12721</v>
      </c>
      <c r="E168" s="4">
        <v>11664</v>
      </c>
      <c r="F168" s="4" t="s">
        <v>32</v>
      </c>
    </row>
    <row r="169" spans="1:6" ht="12.75">
      <c r="A169">
        <f t="shared" si="2"/>
        <v>-610019</v>
      </c>
      <c r="B169" s="4">
        <v>-61</v>
      </c>
      <c r="C169" s="4">
        <v>-19</v>
      </c>
      <c r="D169" s="4">
        <v>13307</v>
      </c>
      <c r="E169" s="4">
        <v>11520</v>
      </c>
      <c r="F169" s="4" t="s">
        <v>32</v>
      </c>
    </row>
    <row r="170" spans="1:6" ht="12.75">
      <c r="A170">
        <f t="shared" si="2"/>
        <v>-610020</v>
      </c>
      <c r="B170" s="4">
        <v>-61</v>
      </c>
      <c r="C170" s="4">
        <v>-20</v>
      </c>
      <c r="D170" s="4">
        <v>5338</v>
      </c>
      <c r="E170" s="4">
        <v>4852</v>
      </c>
      <c r="F170" s="4" t="s">
        <v>32</v>
      </c>
    </row>
    <row r="171" spans="1:6" ht="12.75">
      <c r="A171">
        <f t="shared" si="2"/>
        <v>-600017</v>
      </c>
      <c r="B171" s="4">
        <v>-60</v>
      </c>
      <c r="C171" s="4">
        <v>-17</v>
      </c>
      <c r="D171" s="4">
        <v>3367</v>
      </c>
      <c r="E171" s="4">
        <v>8679</v>
      </c>
      <c r="F171" s="4" t="s">
        <v>32</v>
      </c>
    </row>
    <row r="172" spans="1:6" ht="12.75">
      <c r="A172">
        <f t="shared" si="2"/>
        <v>-600018</v>
      </c>
      <c r="B172" s="4">
        <v>-60</v>
      </c>
      <c r="C172" s="4">
        <v>-18</v>
      </c>
      <c r="D172" s="4">
        <v>7452</v>
      </c>
      <c r="E172" s="4">
        <v>11664</v>
      </c>
      <c r="F172" s="4" t="s">
        <v>32</v>
      </c>
    </row>
    <row r="173" spans="1:6" ht="12.75">
      <c r="A173">
        <f t="shared" si="2"/>
        <v>-600019</v>
      </c>
      <c r="B173" s="4">
        <v>-60</v>
      </c>
      <c r="C173" s="4">
        <v>-19</v>
      </c>
      <c r="D173" s="4">
        <v>13103</v>
      </c>
      <c r="E173" s="4">
        <v>11520</v>
      </c>
      <c r="F173" s="4" t="s">
        <v>32</v>
      </c>
    </row>
    <row r="174" spans="1:6" ht="12.75">
      <c r="A174">
        <f t="shared" si="2"/>
        <v>-600020</v>
      </c>
      <c r="B174" s="4">
        <v>-60</v>
      </c>
      <c r="C174" s="4">
        <v>-20</v>
      </c>
      <c r="D174" s="4">
        <v>4179</v>
      </c>
      <c r="E174" s="4">
        <v>3772</v>
      </c>
      <c r="F174" s="4" t="s">
        <v>32</v>
      </c>
    </row>
    <row r="175" spans="1:6" ht="12.75">
      <c r="A175">
        <f t="shared" si="2"/>
        <v>-590017</v>
      </c>
      <c r="B175" s="4">
        <v>-59</v>
      </c>
      <c r="C175" s="4">
        <v>-17</v>
      </c>
      <c r="D175" s="4">
        <v>933</v>
      </c>
      <c r="E175" s="4">
        <v>4937</v>
      </c>
      <c r="F175" s="4" t="s">
        <v>32</v>
      </c>
    </row>
    <row r="176" spans="1:6" ht="12.75">
      <c r="A176">
        <f t="shared" si="2"/>
        <v>-590018</v>
      </c>
      <c r="B176" s="4">
        <v>-59</v>
      </c>
      <c r="C176" s="4">
        <v>-18</v>
      </c>
      <c r="D176" s="4">
        <v>1956</v>
      </c>
      <c r="E176" s="4">
        <v>9900</v>
      </c>
      <c r="F176" s="4" t="s">
        <v>32</v>
      </c>
    </row>
    <row r="177" spans="1:6" ht="12.75">
      <c r="A177">
        <f t="shared" si="2"/>
        <v>-590019</v>
      </c>
      <c r="B177" s="4">
        <v>-59</v>
      </c>
      <c r="C177" s="4">
        <v>-19</v>
      </c>
      <c r="D177" s="4">
        <v>12606</v>
      </c>
      <c r="E177" s="4">
        <v>11520</v>
      </c>
      <c r="F177" s="4" t="s">
        <v>32</v>
      </c>
    </row>
    <row r="178" spans="1:6" ht="12.75">
      <c r="A178">
        <f t="shared" si="2"/>
        <v>-590020</v>
      </c>
      <c r="B178" s="4">
        <v>-59</v>
      </c>
      <c r="C178" s="4">
        <v>-20</v>
      </c>
      <c r="D178" s="4">
        <v>9996</v>
      </c>
      <c r="E178" s="4">
        <v>7446</v>
      </c>
      <c r="F178" s="4" t="s">
        <v>32</v>
      </c>
    </row>
    <row r="179" spans="1:6" ht="12.75">
      <c r="A179">
        <f t="shared" si="2"/>
        <v>-590021</v>
      </c>
      <c r="B179" s="4">
        <v>-59</v>
      </c>
      <c r="C179" s="4">
        <v>-21</v>
      </c>
      <c r="D179" s="4">
        <v>267</v>
      </c>
      <c r="E179" s="4">
        <v>200</v>
      </c>
      <c r="F179" s="4" t="s">
        <v>32</v>
      </c>
    </row>
    <row r="180" spans="1:6" ht="12.75">
      <c r="A180">
        <f t="shared" si="2"/>
        <v>-580018</v>
      </c>
      <c r="B180" s="4">
        <v>-58</v>
      </c>
      <c r="C180" s="4">
        <v>-18</v>
      </c>
      <c r="D180" s="4">
        <v>317</v>
      </c>
      <c r="E180" s="4">
        <v>1607</v>
      </c>
      <c r="F180" s="4" t="s">
        <v>32</v>
      </c>
    </row>
    <row r="181" spans="1:6" ht="12.75">
      <c r="A181">
        <f t="shared" si="2"/>
        <v>-580019</v>
      </c>
      <c r="B181" s="4">
        <v>-58</v>
      </c>
      <c r="C181" s="4">
        <v>-19</v>
      </c>
      <c r="D181" s="4">
        <v>4309</v>
      </c>
      <c r="E181" s="4">
        <v>4109</v>
      </c>
      <c r="F181" s="4" t="s">
        <v>32</v>
      </c>
    </row>
    <row r="182" spans="1:6" ht="12.75">
      <c r="A182">
        <f t="shared" si="2"/>
        <v>-580020</v>
      </c>
      <c r="B182" s="4">
        <v>-58</v>
      </c>
      <c r="C182" s="4">
        <v>-20</v>
      </c>
      <c r="D182" s="4">
        <v>1071</v>
      </c>
      <c r="E182" s="4">
        <v>795</v>
      </c>
      <c r="F182" s="4" t="s">
        <v>32</v>
      </c>
    </row>
    <row r="183" spans="1:6" ht="12.75">
      <c r="A183">
        <f t="shared" si="2"/>
        <v>-580021</v>
      </c>
      <c r="B183" s="4">
        <v>-58</v>
      </c>
      <c r="C183" s="4">
        <v>-21</v>
      </c>
      <c r="D183" s="4">
        <v>57</v>
      </c>
      <c r="E183" s="4">
        <v>42</v>
      </c>
      <c r="F183" s="4" t="s">
        <v>32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24" sqref="B24"/>
    </sheetView>
  </sheetViews>
  <sheetFormatPr defaultColWidth="9.140625" defaultRowHeight="12.75"/>
  <cols>
    <col min="1" max="1" width="16.140625" style="0" customWidth="1"/>
    <col min="2" max="2" width="39.8515625" style="0" bestFit="1" customWidth="1"/>
    <col min="3" max="3" width="23.57421875" style="0" bestFit="1" customWidth="1"/>
    <col min="4" max="4" width="26.421875" style="0" bestFit="1" customWidth="1"/>
    <col min="5" max="5" width="14.28125" style="0" customWidth="1"/>
    <col min="6" max="6" width="23.421875" style="0" bestFit="1" customWidth="1"/>
    <col min="7" max="7" width="12.421875" style="0" customWidth="1"/>
    <col min="9" max="9" width="9.421875" style="0" customWidth="1"/>
    <col min="10" max="10" width="11.00390625" style="0" customWidth="1"/>
  </cols>
  <sheetData>
    <row r="1" spans="1:11" ht="12.75">
      <c r="A1" s="1"/>
      <c r="B1" t="s">
        <v>71</v>
      </c>
      <c r="C1" t="s">
        <v>72</v>
      </c>
      <c r="D1" t="s">
        <v>75</v>
      </c>
      <c r="E1" t="s">
        <v>73</v>
      </c>
      <c r="F1" t="s">
        <v>74</v>
      </c>
      <c r="G1" t="s">
        <v>70</v>
      </c>
      <c r="I1" t="s">
        <v>7</v>
      </c>
      <c r="K1" t="s">
        <v>8</v>
      </c>
    </row>
    <row r="2" spans="1:12" ht="12.75">
      <c r="A2" s="1"/>
      <c r="B2" s="1" t="s">
        <v>69</v>
      </c>
      <c r="C2" t="s">
        <v>68</v>
      </c>
      <c r="D2" t="s">
        <v>2</v>
      </c>
      <c r="E2" t="s">
        <v>3</v>
      </c>
      <c r="F2" t="s">
        <v>5</v>
      </c>
      <c r="G2" t="s">
        <v>6</v>
      </c>
      <c r="I2" t="s">
        <v>1</v>
      </c>
      <c r="J2" t="s">
        <v>4</v>
      </c>
      <c r="K2" t="s">
        <v>1</v>
      </c>
      <c r="L2" t="s">
        <v>4</v>
      </c>
    </row>
    <row r="3" spans="1:12" ht="12.75">
      <c r="A3" s="4" t="s">
        <v>25</v>
      </c>
      <c r="B3" s="1">
        <v>1053112.3730565058</v>
      </c>
      <c r="C3" s="16">
        <v>2235.4396577605585</v>
      </c>
      <c r="D3" s="16">
        <v>471098.5462750104</v>
      </c>
      <c r="E3" s="16">
        <v>453756</v>
      </c>
      <c r="F3" s="3">
        <v>51524</v>
      </c>
      <c r="G3" s="2">
        <f>D3/F3</f>
        <v>9.143283640148482</v>
      </c>
      <c r="H3" s="2"/>
      <c r="I3" s="4">
        <v>542891</v>
      </c>
      <c r="J3" s="2">
        <v>51514.02</v>
      </c>
      <c r="K3">
        <f aca="true" t="shared" si="0" ref="K3:K11">I3/D3</f>
        <v>1.1523937067788779</v>
      </c>
      <c r="L3">
        <f aca="true" t="shared" si="1" ref="L3:L11">J3/F3</f>
        <v>0.999806303858396</v>
      </c>
    </row>
    <row r="4" spans="1:12" ht="12.75">
      <c r="A4" s="4" t="s">
        <v>24</v>
      </c>
      <c r="B4" s="1">
        <v>2723100.5262706676</v>
      </c>
      <c r="C4" s="16">
        <v>2310.2792106555394</v>
      </c>
      <c r="D4" s="16">
        <v>1178688.9280356683</v>
      </c>
      <c r="E4" s="16">
        <v>1110205</v>
      </c>
      <c r="F4" s="3">
        <v>55631</v>
      </c>
      <c r="G4" s="2">
        <f aca="true" t="shared" si="2" ref="G4:G13">D4/F4</f>
        <v>21.187627905945757</v>
      </c>
      <c r="H4" s="2"/>
      <c r="I4" s="4">
        <v>1204517</v>
      </c>
      <c r="J4" s="2">
        <v>56359.63</v>
      </c>
      <c r="K4">
        <f t="shared" si="0"/>
        <v>1.021912543123125</v>
      </c>
      <c r="L4">
        <f t="shared" si="1"/>
        <v>1.0130975535223166</v>
      </c>
    </row>
    <row r="5" spans="1:12" ht="12.75">
      <c r="A5" s="4" t="s">
        <v>23</v>
      </c>
      <c r="B5" s="1">
        <v>652467.3125054012</v>
      </c>
      <c r="C5" s="16">
        <v>2360.226399627931</v>
      </c>
      <c r="D5" s="16">
        <v>276442.68050228443</v>
      </c>
      <c r="E5" s="16">
        <v>276174</v>
      </c>
      <c r="F5" s="3">
        <v>213564</v>
      </c>
      <c r="G5" s="2">
        <f t="shared" si="2"/>
        <v>1.2944254673179207</v>
      </c>
      <c r="H5" s="2"/>
      <c r="I5" s="4">
        <v>264208</v>
      </c>
      <c r="J5" s="2">
        <v>210710.31</v>
      </c>
      <c r="K5">
        <f t="shared" si="0"/>
        <v>0.9557424328252984</v>
      </c>
      <c r="L5">
        <f t="shared" si="1"/>
        <v>0.986637776029668</v>
      </c>
    </row>
    <row r="6" spans="1:12" ht="12.75">
      <c r="A6" s="4" t="s">
        <v>20</v>
      </c>
      <c r="B6" s="1">
        <v>4166288.244544899</v>
      </c>
      <c r="C6" s="16">
        <v>2084.4652821075233</v>
      </c>
      <c r="D6" s="16">
        <v>1998732.3753037152</v>
      </c>
      <c r="E6" s="16">
        <v>1900786</v>
      </c>
      <c r="F6" s="3">
        <v>133985</v>
      </c>
      <c r="G6" s="2">
        <f t="shared" si="2"/>
        <v>14.917583127243462</v>
      </c>
      <c r="H6" s="2"/>
      <c r="I6" s="4">
        <v>2362671</v>
      </c>
      <c r="J6" s="2">
        <v>133794.52</v>
      </c>
      <c r="K6" s="14">
        <f t="shared" si="0"/>
        <v>1.182084719892018</v>
      </c>
      <c r="L6">
        <f t="shared" si="1"/>
        <v>0.9985783483225733</v>
      </c>
    </row>
    <row r="7" spans="1:12" ht="12.75">
      <c r="A7" s="4" t="s">
        <v>21</v>
      </c>
      <c r="B7" s="1">
        <v>845786.1497949562</v>
      </c>
      <c r="C7" s="16">
        <v>2298.9652534765387</v>
      </c>
      <c r="D7" s="16">
        <v>367898.6224415277</v>
      </c>
      <c r="E7" s="16">
        <v>340114</v>
      </c>
      <c r="F7" s="3">
        <v>53588</v>
      </c>
      <c r="G7" s="2">
        <f t="shared" si="2"/>
        <v>6.865317280763001</v>
      </c>
      <c r="H7" s="2"/>
      <c r="I7" s="4">
        <v>476287</v>
      </c>
      <c r="J7" s="2">
        <v>55130.93</v>
      </c>
      <c r="K7" s="14">
        <f t="shared" si="0"/>
        <v>1.294614795889047</v>
      </c>
      <c r="L7">
        <f t="shared" si="1"/>
        <v>1.0287924535343733</v>
      </c>
    </row>
    <row r="8" spans="1:12" ht="12.75">
      <c r="A8" s="4" t="s">
        <v>19</v>
      </c>
      <c r="B8" s="1">
        <v>120490.90971591885</v>
      </c>
      <c r="C8" s="16">
        <v>2702.5280298535513</v>
      </c>
      <c r="D8" s="16">
        <v>44584.518045664154</v>
      </c>
      <c r="E8" s="16">
        <v>38072</v>
      </c>
      <c r="F8" s="3">
        <v>63827</v>
      </c>
      <c r="G8" s="2">
        <f t="shared" si="2"/>
        <v>0.6985212848115085</v>
      </c>
      <c r="H8" s="2"/>
      <c r="I8" s="4">
        <v>50289</v>
      </c>
      <c r="J8" s="2">
        <v>63273.82</v>
      </c>
      <c r="K8">
        <f t="shared" si="0"/>
        <v>1.1279475971567805</v>
      </c>
      <c r="L8">
        <f t="shared" si="1"/>
        <v>0.9913331348802231</v>
      </c>
    </row>
    <row r="9" spans="1:12" ht="12.75">
      <c r="A9" s="4" t="s">
        <v>22</v>
      </c>
      <c r="B9" s="1">
        <v>929777.0822554913</v>
      </c>
      <c r="C9" s="16">
        <v>1332.3369852593603</v>
      </c>
      <c r="D9" s="16">
        <v>697854.2910257014</v>
      </c>
      <c r="E9" s="16">
        <v>645889</v>
      </c>
      <c r="F9" s="3">
        <v>118218</v>
      </c>
      <c r="G9" s="2">
        <f t="shared" si="2"/>
        <v>5.903113663111383</v>
      </c>
      <c r="H9" s="2"/>
      <c r="I9" s="4">
        <v>819121</v>
      </c>
      <c r="J9" s="2">
        <v>117792.9</v>
      </c>
      <c r="K9">
        <f t="shared" si="0"/>
        <v>1.1737708151024788</v>
      </c>
      <c r="L9">
        <f t="shared" si="1"/>
        <v>0.9964041008983403</v>
      </c>
    </row>
    <row r="10" spans="1:12" ht="12.75">
      <c r="A10" s="4" t="s">
        <v>27</v>
      </c>
      <c r="B10" s="1">
        <v>4144896.0241524535</v>
      </c>
      <c r="C10" s="16">
        <v>3108.0198728393843</v>
      </c>
      <c r="D10" s="16">
        <v>1333613.1021471925</v>
      </c>
      <c r="E10" s="16">
        <v>1364389</v>
      </c>
      <c r="F10" s="3">
        <v>370621</v>
      </c>
      <c r="G10" s="2">
        <f t="shared" si="2"/>
        <v>3.598320392387891</v>
      </c>
      <c r="H10" s="2"/>
      <c r="I10" s="4">
        <v>1361645</v>
      </c>
      <c r="J10" s="2">
        <v>364611.97</v>
      </c>
      <c r="K10">
        <f t="shared" si="0"/>
        <v>1.021019512936454</v>
      </c>
      <c r="L10">
        <f t="shared" si="1"/>
        <v>0.9837865906141313</v>
      </c>
    </row>
    <row r="11" spans="1:12" ht="12.75">
      <c r="A11" s="4" t="s">
        <v>26</v>
      </c>
      <c r="B11" s="1">
        <v>807218.179313706</v>
      </c>
      <c r="C11" s="16">
        <v>2692.4150835431105</v>
      </c>
      <c r="D11" s="16">
        <v>299811.9362232361</v>
      </c>
      <c r="E11" s="16">
        <v>291407</v>
      </c>
      <c r="F11" s="3">
        <v>37623</v>
      </c>
      <c r="G11" s="2">
        <f t="shared" si="2"/>
        <v>7.968847147309786</v>
      </c>
      <c r="H11" s="2"/>
      <c r="I11" s="4">
        <v>302478</v>
      </c>
      <c r="J11" s="2">
        <v>36990.34</v>
      </c>
      <c r="K11">
        <f t="shared" si="0"/>
        <v>1.0088924537506698</v>
      </c>
      <c r="L11">
        <f t="shared" si="1"/>
        <v>0.9831842224171383</v>
      </c>
    </row>
    <row r="12" spans="1:8" ht="12.75">
      <c r="A12" s="1"/>
      <c r="C12" s="16"/>
      <c r="D12" s="16"/>
      <c r="E12" s="16"/>
      <c r="G12" s="2"/>
      <c r="H12" s="2"/>
    </row>
    <row r="13" spans="1:12" ht="12.75">
      <c r="A13" s="1" t="s">
        <v>0</v>
      </c>
      <c r="B13" s="1">
        <f>SUM(B3:B12)</f>
        <v>15443136.80161</v>
      </c>
      <c r="C13" s="16">
        <v>2315.755410517003</v>
      </c>
      <c r="D13" s="16">
        <f>SUM(D3:D11)</f>
        <v>6668725</v>
      </c>
      <c r="E13" s="16">
        <f>SUM(E3:E11)</f>
        <v>6420792</v>
      </c>
      <c r="F13" s="3">
        <f>SUM(F3:F11)</f>
        <v>1098581</v>
      </c>
      <c r="G13" s="2">
        <f t="shared" si="2"/>
        <v>6.070307970008584</v>
      </c>
      <c r="H13" s="2"/>
      <c r="I13" s="4">
        <f>SUM(I3:I12)</f>
        <v>7384107</v>
      </c>
      <c r="J13" s="2">
        <f>SUM(J3:J12)</f>
        <v>1090178.4400000002</v>
      </c>
      <c r="K13">
        <f>I13/D13</f>
        <v>1.1072741790972038</v>
      </c>
      <c r="L13">
        <f>J13/F13</f>
        <v>0.992351442451672</v>
      </c>
    </row>
    <row r="14" spans="1:6" ht="12.75">
      <c r="A14" s="1"/>
      <c r="E14">
        <f>D13/E13</f>
        <v>1.038614083745432</v>
      </c>
      <c r="F14" t="s">
        <v>76</v>
      </c>
    </row>
    <row r="15" spans="1:2" ht="12.75">
      <c r="A15" s="1"/>
      <c r="B15">
        <f>B13*1000</f>
        <v>15443136801.61</v>
      </c>
    </row>
    <row r="16" ht="12.75">
      <c r="E16" s="16"/>
    </row>
    <row r="24" ht="12.75">
      <c r="A24" s="1"/>
    </row>
    <row r="25" ht="12.75">
      <c r="A25" s="1"/>
    </row>
    <row r="29" spans="1:4" ht="61.5" customHeight="1">
      <c r="A29" s="9" t="s">
        <v>34</v>
      </c>
      <c r="B29" s="10" t="s">
        <v>35</v>
      </c>
      <c r="C29" s="11" t="s">
        <v>36</v>
      </c>
      <c r="D29" s="12" t="s">
        <v>37</v>
      </c>
    </row>
    <row r="30" spans="1:4" ht="13.5">
      <c r="A30" t="s">
        <v>32</v>
      </c>
      <c r="B30" s="8">
        <v>6573000</v>
      </c>
      <c r="C30" s="13">
        <v>5471100000</v>
      </c>
      <c r="D30" s="8">
        <v>12527000000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1" sqref="C11"/>
    </sheetView>
  </sheetViews>
  <sheetFormatPr defaultColWidth="9.140625" defaultRowHeight="12.75"/>
  <cols>
    <col min="2" max="2" width="34.140625" style="0" bestFit="1" customWidth="1"/>
    <col min="3" max="3" width="19.421875" style="0" bestFit="1" customWidth="1"/>
  </cols>
  <sheetData>
    <row r="1" ht="17.25">
      <c r="B1" s="17" t="s">
        <v>77</v>
      </c>
    </row>
    <row r="2" ht="17.25">
      <c r="B2" s="17"/>
    </row>
    <row r="3" spans="2:3" ht="12.75">
      <c r="B3" t="s">
        <v>78</v>
      </c>
      <c r="C3" t="s">
        <v>84</v>
      </c>
    </row>
    <row r="5" spans="1:3" ht="12.75">
      <c r="A5" s="18" t="s">
        <v>79</v>
      </c>
      <c r="B5" t="s">
        <v>88</v>
      </c>
      <c r="C5" t="s">
        <v>86</v>
      </c>
    </row>
    <row r="6" spans="1:3" ht="12.75">
      <c r="A6" s="18" t="s">
        <v>80</v>
      </c>
      <c r="B6" t="s">
        <v>87</v>
      </c>
      <c r="C6" t="s">
        <v>85</v>
      </c>
    </row>
    <row r="7" spans="1:3" ht="12.75">
      <c r="A7" s="18" t="s">
        <v>81</v>
      </c>
      <c r="B7" t="s">
        <v>82</v>
      </c>
      <c r="C7" t="s">
        <v>89</v>
      </c>
    </row>
    <row r="8" spans="1:3" ht="12.75">
      <c r="A8" s="18" t="s">
        <v>83</v>
      </c>
      <c r="B8" t="s">
        <v>4</v>
      </c>
      <c r="C8" t="s">
        <v>91</v>
      </c>
    </row>
    <row r="9" spans="1:3" ht="12.75">
      <c r="A9" s="18" t="s">
        <v>83</v>
      </c>
      <c r="B9" t="s">
        <v>92</v>
      </c>
      <c r="C9" t="s">
        <v>90</v>
      </c>
    </row>
    <row r="10" ht="12.75">
      <c r="A10" s="18"/>
    </row>
  </sheetData>
  <printOptions/>
  <pageMargins left="0.75" right="0.75" top="1" bottom="1" header="0.5" footer="0.5"/>
  <pageSetup orientation="portrait" paperSize="9"/>
  <ignoredErrors>
    <ignoredError sqref="A5:A7 A8:A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83"/>
  <sheetViews>
    <sheetView workbookViewId="0" topLeftCell="A1">
      <selection activeCell="I128" sqref="I128"/>
    </sheetView>
  </sheetViews>
  <sheetFormatPr defaultColWidth="9.140625" defaultRowHeight="12.75"/>
  <cols>
    <col min="9" max="9" width="15.28125" style="0" bestFit="1" customWidth="1"/>
    <col min="10" max="10" width="15.00390625" style="0" bestFit="1" customWidth="1"/>
  </cols>
  <sheetData>
    <row r="1" spans="1:10" ht="12.75">
      <c r="A1" t="s">
        <v>9</v>
      </c>
      <c r="C1" t="s">
        <v>12</v>
      </c>
      <c r="D1" t="s">
        <v>13</v>
      </c>
      <c r="H1" t="s">
        <v>10</v>
      </c>
      <c r="I1" t="s">
        <v>48</v>
      </c>
      <c r="J1" t="s">
        <v>49</v>
      </c>
    </row>
    <row r="2" spans="1:10" ht="12.75">
      <c r="A2">
        <v>-700011</v>
      </c>
      <c r="C2">
        <v>-700018</v>
      </c>
      <c r="D2">
        <v>1</v>
      </c>
      <c r="H2" s="2">
        <v>0.455</v>
      </c>
      <c r="I2" s="16">
        <v>11792.03949</v>
      </c>
      <c r="J2" s="16">
        <f>I2*H2</f>
        <v>5365.377967949999</v>
      </c>
    </row>
    <row r="3" spans="1:10" ht="12.75">
      <c r="A3">
        <v>-700012</v>
      </c>
      <c r="C3">
        <v>-700017</v>
      </c>
      <c r="D3">
        <v>1</v>
      </c>
      <c r="H3" s="2">
        <v>0.132</v>
      </c>
      <c r="I3" s="16">
        <v>11855.1293</v>
      </c>
      <c r="J3" s="16">
        <f aca="true" t="shared" si="0" ref="J3:J66">I3*H3</f>
        <v>1564.8770676000001</v>
      </c>
    </row>
    <row r="4" spans="1:10" ht="12.75">
      <c r="A4">
        <v>-700014</v>
      </c>
      <c r="C4">
        <v>-700016</v>
      </c>
      <c r="D4">
        <v>1</v>
      </c>
      <c r="H4" s="2">
        <v>0.311</v>
      </c>
      <c r="I4" s="16">
        <v>11914.619009999999</v>
      </c>
      <c r="J4" s="16">
        <f t="shared" si="0"/>
        <v>3705.4465121099997</v>
      </c>
    </row>
    <row r="5" spans="1:10" ht="12.75">
      <c r="A5">
        <v>-700015</v>
      </c>
      <c r="C5">
        <v>-700015</v>
      </c>
      <c r="D5">
        <v>1</v>
      </c>
      <c r="H5" s="2">
        <v>0.156</v>
      </c>
      <c r="I5" s="16">
        <v>11970.46977</v>
      </c>
      <c r="J5" s="16">
        <f t="shared" si="0"/>
        <v>1867.3932841199999</v>
      </c>
    </row>
    <row r="6" spans="1:10" ht="12.75">
      <c r="A6">
        <v>-700016</v>
      </c>
      <c r="C6">
        <v>-700014</v>
      </c>
      <c r="D6">
        <v>1</v>
      </c>
      <c r="H6" s="2">
        <v>0.007</v>
      </c>
      <c r="I6" s="16">
        <v>12022.671219999998</v>
      </c>
      <c r="J6" s="16">
        <f t="shared" si="0"/>
        <v>84.15869853999999</v>
      </c>
    </row>
    <row r="7" spans="1:10" ht="12.75">
      <c r="A7">
        <v>-700017</v>
      </c>
      <c r="C7">
        <v>-700012</v>
      </c>
      <c r="D7">
        <v>1</v>
      </c>
      <c r="H7" s="2">
        <v>0.236</v>
      </c>
      <c r="I7" s="16">
        <v>12116.07957</v>
      </c>
      <c r="J7" s="16">
        <f t="shared" si="0"/>
        <v>2859.39477852</v>
      </c>
    </row>
    <row r="8" spans="1:10" ht="12.75">
      <c r="A8">
        <v>-700018</v>
      </c>
      <c r="C8">
        <v>-700011</v>
      </c>
      <c r="D8">
        <v>1</v>
      </c>
      <c r="H8" s="2">
        <v>0.026</v>
      </c>
      <c r="I8" s="16">
        <v>12157.260569999999</v>
      </c>
      <c r="J8" s="16">
        <f t="shared" si="0"/>
        <v>316.08877481999997</v>
      </c>
    </row>
    <row r="9" spans="1:10" ht="12.75">
      <c r="A9">
        <v>-700019</v>
      </c>
      <c r="C9">
        <v>-690023</v>
      </c>
      <c r="D9">
        <v>1</v>
      </c>
      <c r="H9" s="2">
        <v>0.001</v>
      </c>
      <c r="I9" s="16">
        <v>11423.119889999998</v>
      </c>
      <c r="J9" s="16">
        <f t="shared" si="0"/>
        <v>11.423119889999999</v>
      </c>
    </row>
    <row r="10" spans="1:10" ht="12.75">
      <c r="A10">
        <v>-700019</v>
      </c>
      <c r="C10">
        <v>-690022</v>
      </c>
      <c r="D10">
        <v>1</v>
      </c>
      <c r="H10" s="2">
        <v>0.184</v>
      </c>
      <c r="I10" s="16">
        <v>11503.95897</v>
      </c>
      <c r="J10" s="16">
        <f t="shared" si="0"/>
        <v>2116.72845048</v>
      </c>
    </row>
    <row r="11" spans="1:10" ht="12.75">
      <c r="A11">
        <v>-690011</v>
      </c>
      <c r="C11">
        <v>-690021</v>
      </c>
      <c r="D11">
        <v>1</v>
      </c>
      <c r="H11" s="2">
        <v>0.626</v>
      </c>
      <c r="I11" s="16">
        <v>11581.298959999998</v>
      </c>
      <c r="J11" s="16">
        <f t="shared" si="0"/>
        <v>7249.893148959999</v>
      </c>
    </row>
    <row r="12" spans="1:10" ht="12.75">
      <c r="A12">
        <v>-690012</v>
      </c>
      <c r="C12">
        <v>-690019</v>
      </c>
      <c r="D12">
        <v>1</v>
      </c>
      <c r="H12" s="2">
        <v>0.99</v>
      </c>
      <c r="I12" s="16">
        <v>11725.35994</v>
      </c>
      <c r="J12" s="16">
        <f t="shared" si="0"/>
        <v>11608.1063406</v>
      </c>
    </row>
    <row r="13" spans="1:10" ht="12.75">
      <c r="A13">
        <v>-690012</v>
      </c>
      <c r="C13">
        <v>-690017</v>
      </c>
      <c r="D13">
        <v>1</v>
      </c>
      <c r="H13" s="2">
        <v>0.978</v>
      </c>
      <c r="I13" s="16">
        <v>11855.1293</v>
      </c>
      <c r="J13" s="16">
        <f t="shared" si="0"/>
        <v>11594.3164554</v>
      </c>
    </row>
    <row r="14" spans="1:10" ht="12.75">
      <c r="A14">
        <v>-690013</v>
      </c>
      <c r="C14">
        <v>-690016</v>
      </c>
      <c r="D14">
        <v>1</v>
      </c>
      <c r="H14" s="2">
        <v>1</v>
      </c>
      <c r="I14" s="16">
        <v>11914.619009999999</v>
      </c>
      <c r="J14" s="16">
        <f t="shared" si="0"/>
        <v>11914.619009999999</v>
      </c>
    </row>
    <row r="15" spans="1:10" ht="12.75">
      <c r="A15">
        <v>-690013</v>
      </c>
      <c r="C15">
        <v>-690015</v>
      </c>
      <c r="D15">
        <v>1</v>
      </c>
      <c r="H15" s="2">
        <v>0.974</v>
      </c>
      <c r="I15" s="16">
        <v>11970.46977</v>
      </c>
      <c r="J15" s="16">
        <f t="shared" si="0"/>
        <v>11659.23755598</v>
      </c>
    </row>
    <row r="16" spans="1:10" ht="12.75">
      <c r="A16">
        <v>-690014</v>
      </c>
      <c r="C16">
        <v>-690014</v>
      </c>
      <c r="D16">
        <v>1</v>
      </c>
      <c r="H16" s="2">
        <v>0.977</v>
      </c>
      <c r="I16" s="16">
        <v>12022.671219999998</v>
      </c>
      <c r="J16" s="16">
        <f t="shared" si="0"/>
        <v>11746.149781939997</v>
      </c>
    </row>
    <row r="17" spans="1:10" ht="12.75">
      <c r="A17">
        <v>-690015</v>
      </c>
      <c r="C17">
        <v>-690011</v>
      </c>
      <c r="D17">
        <v>1</v>
      </c>
      <c r="H17" s="2">
        <v>0.06</v>
      </c>
      <c r="I17" s="16">
        <v>12157.260569999999</v>
      </c>
      <c r="J17" s="16">
        <f t="shared" si="0"/>
        <v>729.4356341999999</v>
      </c>
    </row>
    <row r="18" spans="1:10" ht="12.75">
      <c r="A18">
        <v>-690016</v>
      </c>
      <c r="C18">
        <v>-680023</v>
      </c>
      <c r="D18">
        <v>1</v>
      </c>
      <c r="H18" s="2">
        <v>0.754</v>
      </c>
      <c r="I18" s="16">
        <v>11423.119889999998</v>
      </c>
      <c r="J18" s="16">
        <f t="shared" si="0"/>
        <v>8613.032397059998</v>
      </c>
    </row>
    <row r="19" spans="1:10" ht="12.75">
      <c r="A19">
        <v>-690017</v>
      </c>
      <c r="C19">
        <v>-680022</v>
      </c>
      <c r="D19">
        <v>1</v>
      </c>
      <c r="H19" s="2">
        <v>1</v>
      </c>
      <c r="I19" s="16">
        <v>11503.95897</v>
      </c>
      <c r="J19" s="16">
        <f t="shared" si="0"/>
        <v>11503.95897</v>
      </c>
    </row>
    <row r="20" spans="1:10" ht="12.75">
      <c r="A20">
        <v>-690018</v>
      </c>
      <c r="C20">
        <v>-680021</v>
      </c>
      <c r="D20">
        <v>1</v>
      </c>
      <c r="H20" s="2">
        <v>1</v>
      </c>
      <c r="I20" s="16">
        <v>11581.298959999998</v>
      </c>
      <c r="J20" s="16">
        <f t="shared" si="0"/>
        <v>11581.298959999998</v>
      </c>
    </row>
    <row r="21" spans="1:10" ht="12.75">
      <c r="A21">
        <v>-690018</v>
      </c>
      <c r="C21">
        <v>-680019</v>
      </c>
      <c r="D21">
        <v>1</v>
      </c>
      <c r="H21" s="2">
        <v>1</v>
      </c>
      <c r="I21" s="16">
        <v>11725.35994</v>
      </c>
      <c r="J21" s="16">
        <f t="shared" si="0"/>
        <v>11725.35994</v>
      </c>
    </row>
    <row r="22" spans="1:10" ht="12.75">
      <c r="A22">
        <v>-690019</v>
      </c>
      <c r="C22">
        <v>-680011</v>
      </c>
      <c r="D22">
        <v>1</v>
      </c>
      <c r="H22" s="2">
        <v>0.523</v>
      </c>
      <c r="I22" s="16">
        <v>12157.260569999999</v>
      </c>
      <c r="J22" s="16">
        <f t="shared" si="0"/>
        <v>6358.24727811</v>
      </c>
    </row>
    <row r="23" spans="1:10" ht="12.75">
      <c r="A23">
        <v>-690020</v>
      </c>
      <c r="C23">
        <v>-670023</v>
      </c>
      <c r="D23">
        <v>1</v>
      </c>
      <c r="H23" s="2">
        <v>0.188</v>
      </c>
      <c r="I23" s="16">
        <v>11423.119889999998</v>
      </c>
      <c r="J23" s="16">
        <f t="shared" si="0"/>
        <v>2147.5465393199997</v>
      </c>
    </row>
    <row r="24" spans="1:10" ht="12.75">
      <c r="A24">
        <v>-690020</v>
      </c>
      <c r="C24">
        <v>-670022</v>
      </c>
      <c r="D24">
        <v>1</v>
      </c>
      <c r="H24" s="2">
        <v>0.953</v>
      </c>
      <c r="I24" s="16">
        <v>11503.95897</v>
      </c>
      <c r="J24" s="16">
        <f t="shared" si="0"/>
        <v>10963.27289841</v>
      </c>
    </row>
    <row r="25" spans="1:10" ht="12.75">
      <c r="A25">
        <v>-690021</v>
      </c>
      <c r="C25">
        <v>-670021</v>
      </c>
      <c r="D25">
        <v>1</v>
      </c>
      <c r="H25" s="2">
        <v>1</v>
      </c>
      <c r="I25" s="16">
        <v>11581.298959999998</v>
      </c>
      <c r="J25" s="16">
        <f t="shared" si="0"/>
        <v>11581.298959999998</v>
      </c>
    </row>
    <row r="26" spans="1:10" ht="12.75">
      <c r="A26">
        <v>-690022</v>
      </c>
      <c r="C26">
        <v>-670015</v>
      </c>
      <c r="D26">
        <v>1</v>
      </c>
      <c r="H26" s="2">
        <v>1</v>
      </c>
      <c r="I26" s="16">
        <v>11970.46977</v>
      </c>
      <c r="J26" s="16">
        <f t="shared" si="0"/>
        <v>11970.46977</v>
      </c>
    </row>
    <row r="27" spans="1:10" ht="12.75">
      <c r="A27">
        <v>-690023</v>
      </c>
      <c r="C27">
        <v>-670014</v>
      </c>
      <c r="D27">
        <v>1</v>
      </c>
      <c r="H27" s="2">
        <v>1</v>
      </c>
      <c r="I27" s="16">
        <v>12022.671219999998</v>
      </c>
      <c r="J27" s="16">
        <f t="shared" si="0"/>
        <v>12022.671219999998</v>
      </c>
    </row>
    <row r="28" spans="1:10" ht="12.75">
      <c r="A28">
        <v>-680011</v>
      </c>
      <c r="C28">
        <v>-670010</v>
      </c>
      <c r="D28">
        <v>1</v>
      </c>
      <c r="H28" s="2">
        <v>0.106</v>
      </c>
      <c r="I28" s="16">
        <v>12194.7301</v>
      </c>
      <c r="J28" s="16">
        <f t="shared" si="0"/>
        <v>1292.6413906</v>
      </c>
    </row>
    <row r="29" spans="1:10" ht="12.75">
      <c r="A29">
        <v>-680012</v>
      </c>
      <c r="C29">
        <v>-660015</v>
      </c>
      <c r="D29">
        <v>1</v>
      </c>
      <c r="H29" s="2">
        <v>1</v>
      </c>
      <c r="I29" s="16">
        <v>11970.46977</v>
      </c>
      <c r="J29" s="16">
        <f t="shared" si="0"/>
        <v>11970.46977</v>
      </c>
    </row>
    <row r="30" spans="1:10" ht="12.75">
      <c r="A30">
        <v>-680012</v>
      </c>
      <c r="C30">
        <v>-660014</v>
      </c>
      <c r="D30">
        <v>1</v>
      </c>
      <c r="H30" s="2">
        <v>1</v>
      </c>
      <c r="I30" s="16">
        <v>12022.671219999998</v>
      </c>
      <c r="J30" s="16">
        <f t="shared" si="0"/>
        <v>12022.671219999998</v>
      </c>
    </row>
    <row r="31" spans="1:10" ht="12.75">
      <c r="A31">
        <v>-680013</v>
      </c>
      <c r="C31">
        <v>-660013</v>
      </c>
      <c r="D31">
        <v>1</v>
      </c>
      <c r="H31" s="2">
        <v>1.002</v>
      </c>
      <c r="I31" s="16">
        <v>12071.22077</v>
      </c>
      <c r="J31" s="16">
        <f t="shared" si="0"/>
        <v>12095.36321154</v>
      </c>
    </row>
    <row r="32" spans="1:10" ht="12.75">
      <c r="A32">
        <v>-680013</v>
      </c>
      <c r="C32">
        <v>-660012</v>
      </c>
      <c r="D32">
        <v>1</v>
      </c>
      <c r="H32" s="2">
        <v>0.76</v>
      </c>
      <c r="I32" s="16">
        <v>12116.07957</v>
      </c>
      <c r="J32" s="16">
        <f t="shared" si="0"/>
        <v>9208.2204732</v>
      </c>
    </row>
    <row r="33" spans="1:10" ht="12.75">
      <c r="A33">
        <v>-680013</v>
      </c>
      <c r="C33">
        <v>-660010</v>
      </c>
      <c r="D33">
        <v>1</v>
      </c>
      <c r="H33" s="2">
        <v>0.156</v>
      </c>
      <c r="I33" s="16">
        <v>12194.7301</v>
      </c>
      <c r="J33" s="16">
        <f t="shared" si="0"/>
        <v>1902.3778956</v>
      </c>
    </row>
    <row r="34" spans="1:10" ht="12.75">
      <c r="A34">
        <v>-680014</v>
      </c>
      <c r="C34">
        <v>-650023</v>
      </c>
      <c r="D34">
        <v>1</v>
      </c>
      <c r="H34" s="2">
        <v>0.356</v>
      </c>
      <c r="I34" s="16">
        <v>11423.119889999998</v>
      </c>
      <c r="J34" s="16">
        <f t="shared" si="0"/>
        <v>4066.630680839999</v>
      </c>
    </row>
    <row r="35" spans="1:10" ht="12.75">
      <c r="A35">
        <v>-680014</v>
      </c>
      <c r="C35">
        <v>-650015</v>
      </c>
      <c r="D35">
        <v>1</v>
      </c>
      <c r="H35" s="2">
        <v>1</v>
      </c>
      <c r="I35" s="16">
        <v>11970.46977</v>
      </c>
      <c r="J35" s="16">
        <f t="shared" si="0"/>
        <v>11970.46977</v>
      </c>
    </row>
    <row r="36" spans="1:10" ht="12.75">
      <c r="A36">
        <v>-680015</v>
      </c>
      <c r="C36">
        <v>-650014</v>
      </c>
      <c r="D36">
        <v>1</v>
      </c>
      <c r="H36" s="2">
        <v>1</v>
      </c>
      <c r="I36" s="16">
        <v>12022.671219999998</v>
      </c>
      <c r="J36" s="16">
        <f t="shared" si="0"/>
        <v>12022.671219999998</v>
      </c>
    </row>
    <row r="37" spans="1:10" ht="12.75">
      <c r="A37">
        <v>-680015</v>
      </c>
      <c r="C37">
        <v>-650013</v>
      </c>
      <c r="D37">
        <v>1</v>
      </c>
      <c r="H37" s="2">
        <v>0.703</v>
      </c>
      <c r="I37" s="16">
        <v>12071.22077</v>
      </c>
      <c r="J37" s="16">
        <f t="shared" si="0"/>
        <v>8486.06820131</v>
      </c>
    </row>
    <row r="38" spans="1:10" ht="12.75">
      <c r="A38">
        <v>-680016</v>
      </c>
      <c r="C38">
        <v>-640023</v>
      </c>
      <c r="D38">
        <v>1</v>
      </c>
      <c r="H38" s="2">
        <v>0.003</v>
      </c>
      <c r="I38" s="16">
        <v>11423.119889999998</v>
      </c>
      <c r="J38" s="16">
        <f t="shared" si="0"/>
        <v>34.26935966999999</v>
      </c>
    </row>
    <row r="39" spans="1:10" ht="12.75">
      <c r="A39">
        <v>-680016</v>
      </c>
      <c r="C39">
        <v>-640022</v>
      </c>
      <c r="D39">
        <v>1</v>
      </c>
      <c r="H39" s="2">
        <v>1</v>
      </c>
      <c r="I39" s="16">
        <v>11503.95897</v>
      </c>
      <c r="J39" s="16">
        <f t="shared" si="0"/>
        <v>11503.95897</v>
      </c>
    </row>
    <row r="40" spans="1:10" ht="12.75">
      <c r="A40">
        <v>-680017</v>
      </c>
      <c r="C40">
        <v>-640019</v>
      </c>
      <c r="D40">
        <v>1</v>
      </c>
      <c r="H40" s="2">
        <v>1</v>
      </c>
      <c r="I40" s="16">
        <v>11725.35994</v>
      </c>
      <c r="J40" s="16">
        <f t="shared" si="0"/>
        <v>11725.35994</v>
      </c>
    </row>
    <row r="41" spans="1:10" ht="12.75">
      <c r="A41">
        <v>-680017</v>
      </c>
      <c r="C41">
        <v>-640018</v>
      </c>
      <c r="D41">
        <v>1</v>
      </c>
      <c r="H41" s="2">
        <v>1</v>
      </c>
      <c r="I41" s="16">
        <v>11792.03949</v>
      </c>
      <c r="J41" s="16">
        <f t="shared" si="0"/>
        <v>11792.03949</v>
      </c>
    </row>
    <row r="42" spans="1:10" ht="12.75">
      <c r="A42">
        <v>-680018</v>
      </c>
      <c r="C42">
        <v>-640017</v>
      </c>
      <c r="D42">
        <v>1</v>
      </c>
      <c r="H42" s="2">
        <v>1</v>
      </c>
      <c r="I42" s="16">
        <v>11855.1293</v>
      </c>
      <c r="J42" s="16">
        <f t="shared" si="0"/>
        <v>11855.1293</v>
      </c>
    </row>
    <row r="43" spans="1:10" ht="12.75">
      <c r="A43">
        <v>-680018</v>
      </c>
      <c r="C43">
        <v>-640014</v>
      </c>
      <c r="D43">
        <v>1</v>
      </c>
      <c r="H43" s="2">
        <v>1</v>
      </c>
      <c r="I43" s="16">
        <v>12022.671219999998</v>
      </c>
      <c r="J43" s="16">
        <f t="shared" si="0"/>
        <v>12022.671219999998</v>
      </c>
    </row>
    <row r="44" spans="1:10" ht="12.75">
      <c r="A44">
        <v>-680018</v>
      </c>
      <c r="C44">
        <v>-640013</v>
      </c>
      <c r="D44">
        <v>1</v>
      </c>
      <c r="H44" s="2">
        <v>0.411</v>
      </c>
      <c r="I44" s="16">
        <v>12071.22077</v>
      </c>
      <c r="J44" s="16">
        <f t="shared" si="0"/>
        <v>4961.271736469999</v>
      </c>
    </row>
    <row r="45" spans="1:10" ht="12.75">
      <c r="A45">
        <v>-680019</v>
      </c>
      <c r="C45">
        <v>-630023</v>
      </c>
      <c r="D45">
        <v>1</v>
      </c>
      <c r="H45" s="2">
        <v>0.039</v>
      </c>
      <c r="I45" s="16">
        <v>11423.119889999998</v>
      </c>
      <c r="J45" s="16">
        <f t="shared" si="0"/>
        <v>445.5016757099999</v>
      </c>
    </row>
    <row r="46" spans="1:10" ht="12.75">
      <c r="A46">
        <v>-680020</v>
      </c>
      <c r="C46">
        <v>-630022</v>
      </c>
      <c r="D46">
        <v>1</v>
      </c>
      <c r="H46" s="2">
        <v>0.598</v>
      </c>
      <c r="I46" s="16">
        <v>11503.95897</v>
      </c>
      <c r="J46" s="16">
        <f t="shared" si="0"/>
        <v>6879.367464059999</v>
      </c>
    </row>
    <row r="47" spans="1:10" ht="12.75">
      <c r="A47">
        <v>-680020</v>
      </c>
      <c r="C47">
        <v>-630020</v>
      </c>
      <c r="D47">
        <v>1</v>
      </c>
      <c r="H47" s="2">
        <v>1</v>
      </c>
      <c r="I47" s="16">
        <v>11655.101009999998</v>
      </c>
      <c r="J47" s="16">
        <f t="shared" si="0"/>
        <v>11655.101009999998</v>
      </c>
    </row>
    <row r="48" spans="1:10" ht="12.75">
      <c r="A48">
        <v>-680021</v>
      </c>
      <c r="C48">
        <v>-630019</v>
      </c>
      <c r="D48">
        <v>1</v>
      </c>
      <c r="H48" s="2">
        <v>1</v>
      </c>
      <c r="I48" s="16">
        <v>11725.35994</v>
      </c>
      <c r="J48" s="16">
        <f t="shared" si="0"/>
        <v>11725.35994</v>
      </c>
    </row>
    <row r="49" spans="1:10" ht="12.75">
      <c r="A49">
        <v>-680022</v>
      </c>
      <c r="C49">
        <v>-630018</v>
      </c>
      <c r="D49">
        <v>1</v>
      </c>
      <c r="H49" s="2">
        <v>1</v>
      </c>
      <c r="I49" s="16">
        <v>11792.03949</v>
      </c>
      <c r="J49" s="16">
        <f t="shared" si="0"/>
        <v>11792.03949</v>
      </c>
    </row>
    <row r="50" spans="1:10" ht="12.75">
      <c r="A50">
        <v>-680023</v>
      </c>
      <c r="C50">
        <v>-630017</v>
      </c>
      <c r="D50">
        <v>1</v>
      </c>
      <c r="H50" s="2">
        <v>1</v>
      </c>
      <c r="I50" s="16">
        <v>11855.1293</v>
      </c>
      <c r="J50" s="16">
        <f t="shared" si="0"/>
        <v>11855.1293</v>
      </c>
    </row>
    <row r="51" spans="1:10" ht="12.75">
      <c r="A51">
        <v>-670010</v>
      </c>
      <c r="C51">
        <v>-630016</v>
      </c>
      <c r="D51">
        <v>1</v>
      </c>
      <c r="H51" s="2">
        <v>1</v>
      </c>
      <c r="I51" s="16">
        <v>11914.619009999999</v>
      </c>
      <c r="J51" s="16">
        <f t="shared" si="0"/>
        <v>11914.619009999999</v>
      </c>
    </row>
    <row r="52" spans="1:10" ht="12.75">
      <c r="A52">
        <v>-670011</v>
      </c>
      <c r="C52">
        <v>-630013</v>
      </c>
      <c r="D52">
        <v>1</v>
      </c>
      <c r="H52" s="2">
        <v>0.021</v>
      </c>
      <c r="I52" s="16">
        <v>12071.22077</v>
      </c>
      <c r="J52" s="16">
        <f t="shared" si="0"/>
        <v>253.49563617</v>
      </c>
    </row>
    <row r="53" spans="1:10" ht="12.75">
      <c r="A53">
        <v>-670011</v>
      </c>
      <c r="C53">
        <v>-620021</v>
      </c>
      <c r="D53">
        <v>1</v>
      </c>
      <c r="H53" s="2">
        <v>0.013</v>
      </c>
      <c r="I53" s="16">
        <v>11581.298959999998</v>
      </c>
      <c r="J53" s="16">
        <f t="shared" si="0"/>
        <v>150.55688647999997</v>
      </c>
    </row>
    <row r="54" spans="1:10" ht="12.75">
      <c r="A54">
        <v>-670012</v>
      </c>
      <c r="C54">
        <v>-620020</v>
      </c>
      <c r="D54">
        <v>1</v>
      </c>
      <c r="H54" s="2">
        <v>0.667</v>
      </c>
      <c r="I54" s="16">
        <v>11655.101009999998</v>
      </c>
      <c r="J54" s="16">
        <f t="shared" si="0"/>
        <v>7773.952373669999</v>
      </c>
    </row>
    <row r="55" spans="1:10" ht="12.75">
      <c r="A55">
        <v>-670012</v>
      </c>
      <c r="C55">
        <v>-620019</v>
      </c>
      <c r="D55">
        <v>1</v>
      </c>
      <c r="H55" s="2">
        <v>1</v>
      </c>
      <c r="I55" s="16">
        <v>11725.35994</v>
      </c>
      <c r="J55" s="16">
        <f t="shared" si="0"/>
        <v>11725.35994</v>
      </c>
    </row>
    <row r="56" spans="1:10" ht="12.75">
      <c r="A56">
        <v>-670013</v>
      </c>
      <c r="C56">
        <v>-620018</v>
      </c>
      <c r="D56">
        <v>1</v>
      </c>
      <c r="H56" s="2">
        <v>1</v>
      </c>
      <c r="I56" s="16">
        <v>11792.03949</v>
      </c>
      <c r="J56" s="16">
        <f t="shared" si="0"/>
        <v>11792.03949</v>
      </c>
    </row>
    <row r="57" spans="1:10" ht="12.75">
      <c r="A57">
        <v>-670013</v>
      </c>
      <c r="C57">
        <v>-620017</v>
      </c>
      <c r="D57">
        <v>1</v>
      </c>
      <c r="H57" s="2">
        <v>1</v>
      </c>
      <c r="I57" s="16">
        <v>11855.1293</v>
      </c>
      <c r="J57" s="16">
        <f t="shared" si="0"/>
        <v>11855.1293</v>
      </c>
    </row>
    <row r="58" spans="1:10" ht="12.75">
      <c r="A58">
        <v>-670013</v>
      </c>
      <c r="C58">
        <v>-620016</v>
      </c>
      <c r="D58">
        <v>1</v>
      </c>
      <c r="H58" s="2">
        <v>1</v>
      </c>
      <c r="I58" s="16">
        <v>11914.619009999999</v>
      </c>
      <c r="J58" s="16">
        <f t="shared" si="0"/>
        <v>11914.619009999999</v>
      </c>
    </row>
    <row r="59" spans="1:10" ht="12.75">
      <c r="A59">
        <v>-670014</v>
      </c>
      <c r="C59">
        <v>-620015</v>
      </c>
      <c r="D59">
        <v>1</v>
      </c>
      <c r="H59" s="2">
        <v>1</v>
      </c>
      <c r="I59" s="16">
        <v>11970.46977</v>
      </c>
      <c r="J59" s="16">
        <f t="shared" si="0"/>
        <v>11970.46977</v>
      </c>
    </row>
    <row r="60" spans="1:10" ht="12.75">
      <c r="A60">
        <v>-670015</v>
      </c>
      <c r="C60">
        <v>-610020</v>
      </c>
      <c r="D60">
        <v>1</v>
      </c>
      <c r="H60" s="2">
        <v>0.423</v>
      </c>
      <c r="I60" s="16">
        <v>11655.101009999998</v>
      </c>
      <c r="J60" s="16">
        <f t="shared" si="0"/>
        <v>4930.107727229999</v>
      </c>
    </row>
    <row r="61" spans="1:10" ht="12.75">
      <c r="A61">
        <v>-670016</v>
      </c>
      <c r="C61">
        <v>-610019</v>
      </c>
      <c r="D61">
        <v>1</v>
      </c>
      <c r="H61" s="2">
        <v>1</v>
      </c>
      <c r="I61" s="16">
        <v>11725.35994</v>
      </c>
      <c r="J61" s="16">
        <f t="shared" si="0"/>
        <v>11725.35994</v>
      </c>
    </row>
    <row r="62" spans="1:10" ht="12.75">
      <c r="A62">
        <v>-670016</v>
      </c>
      <c r="C62">
        <v>-610018</v>
      </c>
      <c r="D62">
        <v>1</v>
      </c>
      <c r="H62" s="2">
        <v>1</v>
      </c>
      <c r="I62" s="16">
        <v>11792.03949</v>
      </c>
      <c r="J62" s="16">
        <f t="shared" si="0"/>
        <v>11792.03949</v>
      </c>
    </row>
    <row r="63" spans="1:10" ht="12.75">
      <c r="A63">
        <v>-670016</v>
      </c>
      <c r="C63">
        <v>-610017</v>
      </c>
      <c r="D63">
        <v>1</v>
      </c>
      <c r="H63" s="2">
        <v>0.954</v>
      </c>
      <c r="I63" s="16">
        <v>11855.1293</v>
      </c>
      <c r="J63" s="16">
        <f t="shared" si="0"/>
        <v>11309.7933522</v>
      </c>
    </row>
    <row r="64" spans="1:10" ht="12.75">
      <c r="A64">
        <v>-670017</v>
      </c>
      <c r="C64">
        <v>-610016</v>
      </c>
      <c r="D64">
        <v>1</v>
      </c>
      <c r="H64" s="2">
        <v>0.715</v>
      </c>
      <c r="I64" s="16">
        <v>11914.619009999999</v>
      </c>
      <c r="J64" s="16">
        <f t="shared" si="0"/>
        <v>8518.952592149999</v>
      </c>
    </row>
    <row r="65" spans="1:10" ht="12.75">
      <c r="A65">
        <v>-670017</v>
      </c>
      <c r="C65">
        <v>-610015</v>
      </c>
      <c r="D65">
        <v>1</v>
      </c>
      <c r="H65" s="2">
        <v>0.647</v>
      </c>
      <c r="I65" s="16">
        <v>11970.46977</v>
      </c>
      <c r="J65" s="16">
        <f t="shared" si="0"/>
        <v>7744.89394119</v>
      </c>
    </row>
    <row r="66" spans="1:10" ht="12.75">
      <c r="A66">
        <v>-670017</v>
      </c>
      <c r="C66">
        <v>-610014</v>
      </c>
      <c r="D66">
        <v>1</v>
      </c>
      <c r="H66" s="2">
        <v>0.17</v>
      </c>
      <c r="I66" s="16">
        <v>12022.671219999998</v>
      </c>
      <c r="J66" s="16">
        <f t="shared" si="0"/>
        <v>2043.8541074</v>
      </c>
    </row>
    <row r="67" spans="1:10" ht="12.75">
      <c r="A67">
        <v>-670018</v>
      </c>
      <c r="C67">
        <v>-600020</v>
      </c>
      <c r="D67">
        <v>1</v>
      </c>
      <c r="H67" s="2">
        <v>0.328</v>
      </c>
      <c r="I67" s="16">
        <v>11655.101009999998</v>
      </c>
      <c r="J67" s="16">
        <f aca="true" t="shared" si="1" ref="J67:J124">I67*H67</f>
        <v>3822.8731312799996</v>
      </c>
    </row>
    <row r="68" spans="1:10" ht="12.75">
      <c r="A68">
        <v>-670018</v>
      </c>
      <c r="C68">
        <v>-600019</v>
      </c>
      <c r="D68">
        <v>1</v>
      </c>
      <c r="H68" s="2">
        <v>1</v>
      </c>
      <c r="I68" s="16">
        <v>11725.35994</v>
      </c>
      <c r="J68" s="16">
        <f t="shared" si="1"/>
        <v>11725.35994</v>
      </c>
    </row>
    <row r="69" spans="1:10" ht="12.75">
      <c r="A69">
        <v>-670018</v>
      </c>
      <c r="C69">
        <v>-600018</v>
      </c>
      <c r="D69">
        <v>1</v>
      </c>
      <c r="H69" s="2">
        <v>1</v>
      </c>
      <c r="I69" s="16">
        <v>11792.03949</v>
      </c>
      <c r="J69" s="16">
        <f t="shared" si="1"/>
        <v>11792.03949</v>
      </c>
    </row>
    <row r="70" spans="1:10" ht="12.75">
      <c r="A70">
        <v>-670018</v>
      </c>
      <c r="C70">
        <v>-600017</v>
      </c>
      <c r="D70">
        <v>1</v>
      </c>
      <c r="H70" s="2">
        <v>0.71</v>
      </c>
      <c r="I70" s="16">
        <v>11855.1293</v>
      </c>
      <c r="J70" s="16">
        <f t="shared" si="1"/>
        <v>8417.141803</v>
      </c>
    </row>
    <row r="71" spans="1:10" ht="12.75">
      <c r="A71">
        <v>-670019</v>
      </c>
      <c r="C71">
        <v>-590021</v>
      </c>
      <c r="D71">
        <v>1</v>
      </c>
      <c r="H71" s="2">
        <v>0.017</v>
      </c>
      <c r="I71" s="16">
        <v>11581.298959999998</v>
      </c>
      <c r="J71" s="16">
        <f t="shared" si="1"/>
        <v>196.88208232</v>
      </c>
    </row>
    <row r="72" spans="1:10" ht="12.75">
      <c r="A72">
        <v>-670019</v>
      </c>
      <c r="C72">
        <v>-590020</v>
      </c>
      <c r="D72">
        <v>1</v>
      </c>
      <c r="H72" s="2">
        <v>0.647</v>
      </c>
      <c r="I72" s="16">
        <v>11655.101009999998</v>
      </c>
      <c r="J72" s="16">
        <f t="shared" si="1"/>
        <v>7540.850353469999</v>
      </c>
    </row>
    <row r="73" spans="1:10" ht="12.75">
      <c r="A73">
        <v>-670020</v>
      </c>
      <c r="C73">
        <v>-590019</v>
      </c>
      <c r="D73">
        <v>1</v>
      </c>
      <c r="H73" s="2">
        <v>1</v>
      </c>
      <c r="I73" s="16">
        <v>11725.35994</v>
      </c>
      <c r="J73" s="16">
        <f t="shared" si="1"/>
        <v>11725.35994</v>
      </c>
    </row>
    <row r="74" spans="1:10" ht="12.75">
      <c r="A74">
        <v>-670020</v>
      </c>
      <c r="C74">
        <v>-590018</v>
      </c>
      <c r="D74">
        <v>1</v>
      </c>
      <c r="H74" s="2">
        <v>0.849</v>
      </c>
      <c r="I74" s="16">
        <v>11792.03949</v>
      </c>
      <c r="J74" s="16">
        <f t="shared" si="1"/>
        <v>10011.44152701</v>
      </c>
    </row>
    <row r="75" spans="1:10" ht="12.75">
      <c r="A75">
        <v>-670021</v>
      </c>
      <c r="C75">
        <v>-590017</v>
      </c>
      <c r="D75">
        <v>1</v>
      </c>
      <c r="H75" s="2">
        <v>0.399</v>
      </c>
      <c r="I75" s="16">
        <v>11855.1293</v>
      </c>
      <c r="J75" s="16">
        <f t="shared" si="1"/>
        <v>4730.1965907</v>
      </c>
    </row>
    <row r="76" spans="1:10" ht="12.75">
      <c r="A76">
        <v>-670022</v>
      </c>
      <c r="C76">
        <v>-580021</v>
      </c>
      <c r="D76">
        <v>1</v>
      </c>
      <c r="H76" s="2">
        <v>0.006</v>
      </c>
      <c r="I76" s="16">
        <v>11581.298959999998</v>
      </c>
      <c r="J76" s="16">
        <f t="shared" si="1"/>
        <v>69.48779375999999</v>
      </c>
    </row>
    <row r="77" spans="1:10" ht="12.75">
      <c r="A77">
        <v>-670023</v>
      </c>
      <c r="C77">
        <v>-580020</v>
      </c>
      <c r="D77">
        <v>1</v>
      </c>
      <c r="H77" s="2">
        <v>0.077</v>
      </c>
      <c r="I77" s="16">
        <v>11655.101009999998</v>
      </c>
      <c r="J77" s="16">
        <f t="shared" si="1"/>
        <v>897.4427777699999</v>
      </c>
    </row>
    <row r="78" spans="1:10" ht="12.75">
      <c r="A78">
        <v>-660010</v>
      </c>
      <c r="C78">
        <v>-580019</v>
      </c>
      <c r="D78">
        <v>1</v>
      </c>
      <c r="H78" s="2">
        <v>0.355</v>
      </c>
      <c r="I78" s="16">
        <v>11725.35994</v>
      </c>
      <c r="J78" s="16">
        <f t="shared" si="1"/>
        <v>4162.5027787</v>
      </c>
    </row>
    <row r="79" spans="1:10" ht="12.75">
      <c r="A79">
        <v>-660011</v>
      </c>
      <c r="C79">
        <v>-580018</v>
      </c>
      <c r="D79">
        <v>1</v>
      </c>
      <c r="H79" s="2">
        <v>0.137</v>
      </c>
      <c r="I79" s="16">
        <v>11792.03949</v>
      </c>
      <c r="J79" s="16">
        <f t="shared" si="1"/>
        <v>1615.50941013</v>
      </c>
    </row>
    <row r="80" spans="1:10" ht="12.75">
      <c r="A80">
        <v>-660011</v>
      </c>
      <c r="C80">
        <v>-700019</v>
      </c>
      <c r="D80">
        <v>2</v>
      </c>
      <c r="H80" s="2">
        <v>0.051</v>
      </c>
      <c r="I80" s="16">
        <v>11725.35994</v>
      </c>
      <c r="J80" s="16">
        <f t="shared" si="1"/>
        <v>597.99335694</v>
      </c>
    </row>
    <row r="81" spans="1:10" ht="12.75">
      <c r="A81">
        <v>-660012</v>
      </c>
      <c r="C81">
        <v>-700019</v>
      </c>
      <c r="D81">
        <v>2</v>
      </c>
      <c r="H81" s="2">
        <v>0.631</v>
      </c>
      <c r="I81" s="16">
        <v>11655.101009999998</v>
      </c>
      <c r="J81" s="16">
        <f t="shared" si="1"/>
        <v>7354.368737309999</v>
      </c>
    </row>
    <row r="82" spans="1:10" ht="12.75">
      <c r="A82">
        <v>-660013</v>
      </c>
      <c r="C82">
        <v>-690020</v>
      </c>
      <c r="D82">
        <v>2</v>
      </c>
      <c r="H82" s="2">
        <v>1</v>
      </c>
      <c r="I82" s="16">
        <v>11792.03949</v>
      </c>
      <c r="J82" s="16">
        <f t="shared" si="1"/>
        <v>11792.03949</v>
      </c>
    </row>
    <row r="83" spans="1:10" ht="12.75">
      <c r="A83">
        <v>-660014</v>
      </c>
      <c r="C83">
        <v>-690020</v>
      </c>
      <c r="D83">
        <v>2</v>
      </c>
      <c r="H83" s="2">
        <v>0.827</v>
      </c>
      <c r="I83" s="16">
        <v>12071.22077</v>
      </c>
      <c r="J83" s="16">
        <f t="shared" si="1"/>
        <v>9982.89957679</v>
      </c>
    </row>
    <row r="84" spans="1:10" ht="12.75">
      <c r="A84">
        <v>-660015</v>
      </c>
      <c r="C84">
        <v>-690018</v>
      </c>
      <c r="D84">
        <v>2</v>
      </c>
      <c r="H84" s="2">
        <v>0.96</v>
      </c>
      <c r="I84" s="16">
        <v>12116.07957</v>
      </c>
      <c r="J84" s="16">
        <f t="shared" si="1"/>
        <v>11631.4363872</v>
      </c>
    </row>
    <row r="85" spans="1:10" ht="12.75">
      <c r="A85">
        <v>-660016</v>
      </c>
      <c r="C85">
        <v>-690018</v>
      </c>
      <c r="D85">
        <v>2</v>
      </c>
      <c r="H85" s="2">
        <v>1</v>
      </c>
      <c r="I85" s="16">
        <v>11655.101009999998</v>
      </c>
      <c r="J85" s="16">
        <f t="shared" si="1"/>
        <v>11655.101009999998</v>
      </c>
    </row>
    <row r="86" spans="1:10" ht="12.75">
      <c r="A86">
        <v>-660016</v>
      </c>
      <c r="C86">
        <v>-690013</v>
      </c>
      <c r="D86">
        <v>2</v>
      </c>
      <c r="H86" s="2">
        <v>1</v>
      </c>
      <c r="I86" s="16">
        <v>11855.1293</v>
      </c>
      <c r="J86" s="16">
        <f t="shared" si="1"/>
        <v>11855.1293</v>
      </c>
    </row>
    <row r="87" spans="1:10" ht="12.75">
      <c r="A87">
        <v>-660017</v>
      </c>
      <c r="C87">
        <v>-690013</v>
      </c>
      <c r="D87">
        <v>2</v>
      </c>
      <c r="H87" s="2">
        <v>1</v>
      </c>
      <c r="I87" s="16">
        <v>11914.619009999999</v>
      </c>
      <c r="J87" s="16">
        <f t="shared" si="1"/>
        <v>11914.619009999999</v>
      </c>
    </row>
    <row r="88" spans="1:10" ht="12.75">
      <c r="A88">
        <v>-660017</v>
      </c>
      <c r="C88">
        <v>-690012</v>
      </c>
      <c r="D88">
        <v>2</v>
      </c>
      <c r="H88" s="2">
        <v>1</v>
      </c>
      <c r="I88" s="16">
        <v>11970.46977</v>
      </c>
      <c r="J88" s="16">
        <f t="shared" si="1"/>
        <v>11970.46977</v>
      </c>
    </row>
    <row r="89" spans="1:10" ht="12.75">
      <c r="A89">
        <v>-660018</v>
      </c>
      <c r="C89">
        <v>-690012</v>
      </c>
      <c r="D89">
        <v>2</v>
      </c>
      <c r="H89" s="2">
        <v>1</v>
      </c>
      <c r="I89" s="16">
        <v>12022.671219999998</v>
      </c>
      <c r="J89" s="16">
        <f t="shared" si="1"/>
        <v>12022.671219999998</v>
      </c>
    </row>
    <row r="90" spans="1:10" ht="12.75">
      <c r="A90">
        <v>-660018</v>
      </c>
      <c r="C90">
        <v>-680020</v>
      </c>
      <c r="D90">
        <v>2</v>
      </c>
      <c r="H90" s="2">
        <v>1</v>
      </c>
      <c r="I90" s="16">
        <v>12116.07957</v>
      </c>
      <c r="J90" s="16">
        <f t="shared" si="1"/>
        <v>12116.07957</v>
      </c>
    </row>
    <row r="91" spans="1:10" ht="12.75">
      <c r="A91">
        <v>-660019</v>
      </c>
      <c r="C91">
        <v>-680020</v>
      </c>
      <c r="D91">
        <v>2</v>
      </c>
      <c r="H91" s="2">
        <v>1</v>
      </c>
      <c r="I91" s="16">
        <v>11655.101009999998</v>
      </c>
      <c r="J91" s="16">
        <f t="shared" si="1"/>
        <v>11655.101009999998</v>
      </c>
    </row>
    <row r="92" spans="1:10" ht="12.75">
      <c r="A92">
        <v>-660019</v>
      </c>
      <c r="C92">
        <v>-680017</v>
      </c>
      <c r="D92">
        <v>2</v>
      </c>
      <c r="H92" s="2">
        <v>1.004</v>
      </c>
      <c r="I92" s="16">
        <v>11725.35994</v>
      </c>
      <c r="J92" s="16">
        <f t="shared" si="1"/>
        <v>11772.26137976</v>
      </c>
    </row>
    <row r="93" spans="1:10" ht="12.75">
      <c r="A93">
        <v>-660019</v>
      </c>
      <c r="C93">
        <v>-680017</v>
      </c>
      <c r="D93">
        <v>2</v>
      </c>
      <c r="H93" s="2">
        <v>1</v>
      </c>
      <c r="I93" s="16">
        <v>12116.07957</v>
      </c>
      <c r="J93" s="16">
        <f t="shared" si="1"/>
        <v>12116.07957</v>
      </c>
    </row>
    <row r="94" spans="1:10" ht="12.75">
      <c r="A94">
        <v>-660020</v>
      </c>
      <c r="C94">
        <v>-680016</v>
      </c>
      <c r="D94">
        <v>2</v>
      </c>
      <c r="H94" s="2">
        <v>0.982</v>
      </c>
      <c r="I94" s="16">
        <v>12157.260569999999</v>
      </c>
      <c r="J94" s="16">
        <f t="shared" si="1"/>
        <v>11938.429879739999</v>
      </c>
    </row>
    <row r="95" spans="1:10" ht="12.75">
      <c r="A95">
        <v>-660020</v>
      </c>
      <c r="C95">
        <v>-680016</v>
      </c>
      <c r="D95">
        <v>2</v>
      </c>
      <c r="H95" s="2">
        <v>0.082</v>
      </c>
      <c r="I95" s="16">
        <v>11423.119889999998</v>
      </c>
      <c r="J95" s="16">
        <f t="shared" si="1"/>
        <v>936.6958309799999</v>
      </c>
    </row>
    <row r="96" spans="1:10" ht="12.75">
      <c r="A96">
        <v>-660021</v>
      </c>
      <c r="C96">
        <v>-680015</v>
      </c>
      <c r="D96">
        <v>2</v>
      </c>
      <c r="H96" s="2">
        <v>1</v>
      </c>
      <c r="I96" s="16">
        <v>11655.101009999998</v>
      </c>
      <c r="J96" s="16">
        <f t="shared" si="1"/>
        <v>11655.101009999998</v>
      </c>
    </row>
    <row r="97" spans="1:10" ht="12.75">
      <c r="A97">
        <v>-660021</v>
      </c>
      <c r="C97">
        <v>-680015</v>
      </c>
      <c r="D97">
        <v>2</v>
      </c>
      <c r="H97" s="2">
        <v>1</v>
      </c>
      <c r="I97" s="16">
        <v>11792.03949</v>
      </c>
      <c r="J97" s="16">
        <f t="shared" si="1"/>
        <v>11792.03949</v>
      </c>
    </row>
    <row r="98" spans="1:10" ht="12.75">
      <c r="A98">
        <v>-660021</v>
      </c>
      <c r="C98">
        <v>-680014</v>
      </c>
      <c r="D98">
        <v>2</v>
      </c>
      <c r="H98" s="2">
        <v>0.998</v>
      </c>
      <c r="I98" s="16">
        <v>11855.1293</v>
      </c>
      <c r="J98" s="16">
        <f t="shared" si="1"/>
        <v>11831.4190414</v>
      </c>
    </row>
    <row r="99" spans="1:10" ht="12.75">
      <c r="A99">
        <v>-660022</v>
      </c>
      <c r="C99">
        <v>-680014</v>
      </c>
      <c r="D99">
        <v>2</v>
      </c>
      <c r="H99" s="2">
        <v>1</v>
      </c>
      <c r="I99" s="16">
        <v>11914.619009999999</v>
      </c>
      <c r="J99" s="16">
        <f t="shared" si="1"/>
        <v>11914.619009999999</v>
      </c>
    </row>
    <row r="100" spans="1:10" ht="12.75">
      <c r="A100">
        <v>-660022</v>
      </c>
      <c r="C100">
        <v>-680012</v>
      </c>
      <c r="D100">
        <v>2</v>
      </c>
      <c r="H100" s="2">
        <v>0.637</v>
      </c>
      <c r="I100" s="16">
        <v>12157.260569999999</v>
      </c>
      <c r="J100" s="16">
        <f t="shared" si="1"/>
        <v>7744.174983089999</v>
      </c>
    </row>
    <row r="101" spans="1:10" ht="12.75">
      <c r="A101">
        <v>-660022</v>
      </c>
      <c r="C101">
        <v>-680012</v>
      </c>
      <c r="D101">
        <v>2</v>
      </c>
      <c r="H101" s="2">
        <v>1</v>
      </c>
      <c r="I101" s="16">
        <v>11503.95897</v>
      </c>
      <c r="J101" s="16">
        <f t="shared" si="1"/>
        <v>11503.95897</v>
      </c>
    </row>
    <row r="102" spans="1:10" ht="12.75">
      <c r="A102">
        <v>-660023</v>
      </c>
      <c r="C102">
        <v>-670020</v>
      </c>
      <c r="D102">
        <v>2</v>
      </c>
      <c r="H102" s="2">
        <v>1</v>
      </c>
      <c r="I102" s="16">
        <v>11581.298959999998</v>
      </c>
      <c r="J102" s="16">
        <f t="shared" si="1"/>
        <v>11581.298959999998</v>
      </c>
    </row>
    <row r="103" spans="1:10" ht="12.75">
      <c r="A103">
        <v>-660023</v>
      </c>
      <c r="C103">
        <v>-670020</v>
      </c>
      <c r="D103">
        <v>2</v>
      </c>
      <c r="H103" s="2">
        <v>1</v>
      </c>
      <c r="I103" s="16">
        <v>11792.03949</v>
      </c>
      <c r="J103" s="16">
        <f t="shared" si="1"/>
        <v>11792.03949</v>
      </c>
    </row>
    <row r="104" spans="1:10" ht="12.75">
      <c r="A104">
        <v>-650013</v>
      </c>
      <c r="C104">
        <v>-670019</v>
      </c>
      <c r="D104">
        <v>2</v>
      </c>
      <c r="H104" s="2">
        <v>1</v>
      </c>
      <c r="I104" s="16">
        <v>11855.1293</v>
      </c>
      <c r="J104" s="16">
        <f t="shared" si="1"/>
        <v>11855.1293</v>
      </c>
    </row>
    <row r="105" spans="1:10" ht="12.75">
      <c r="A105">
        <v>-650014</v>
      </c>
      <c r="C105">
        <v>-670019</v>
      </c>
      <c r="D105">
        <v>2</v>
      </c>
      <c r="H105" s="2">
        <v>1</v>
      </c>
      <c r="I105" s="16">
        <v>11655.101009999998</v>
      </c>
      <c r="J105" s="16">
        <f t="shared" si="1"/>
        <v>11655.101009999998</v>
      </c>
    </row>
    <row r="106" spans="1:10" ht="12.75">
      <c r="A106">
        <v>-650015</v>
      </c>
      <c r="C106">
        <v>-670012</v>
      </c>
      <c r="D106">
        <v>2</v>
      </c>
      <c r="H106" s="2">
        <v>1</v>
      </c>
      <c r="I106" s="16">
        <v>11914.619009999999</v>
      </c>
      <c r="J106" s="16">
        <f t="shared" si="1"/>
        <v>11914.619009999999</v>
      </c>
    </row>
    <row r="107" spans="1:10" ht="12.75">
      <c r="A107">
        <v>-650016</v>
      </c>
      <c r="C107">
        <v>-670012</v>
      </c>
      <c r="D107">
        <v>2</v>
      </c>
      <c r="H107" s="2">
        <v>1</v>
      </c>
      <c r="I107" s="16">
        <v>11970.46977</v>
      </c>
      <c r="J107" s="16">
        <f t="shared" si="1"/>
        <v>11970.46977</v>
      </c>
    </row>
    <row r="108" spans="1:10" ht="12.75">
      <c r="A108">
        <v>-650016</v>
      </c>
      <c r="C108">
        <v>-670011</v>
      </c>
      <c r="D108">
        <v>2</v>
      </c>
      <c r="H108" s="2">
        <v>0.835</v>
      </c>
      <c r="I108" s="16">
        <v>11581.298959999998</v>
      </c>
      <c r="J108" s="16">
        <f t="shared" si="1"/>
        <v>9670.384631599998</v>
      </c>
    </row>
    <row r="109" spans="1:10" ht="12.75">
      <c r="A109">
        <v>-650016</v>
      </c>
      <c r="C109">
        <v>-670011</v>
      </c>
      <c r="D109">
        <v>2</v>
      </c>
      <c r="H109" s="2">
        <v>1</v>
      </c>
      <c r="I109" s="16">
        <v>11970.46977</v>
      </c>
      <c r="J109" s="16">
        <f t="shared" si="1"/>
        <v>11970.46977</v>
      </c>
    </row>
    <row r="110" spans="1:10" ht="12.75">
      <c r="A110">
        <v>-650017</v>
      </c>
      <c r="C110">
        <v>-660023</v>
      </c>
      <c r="D110">
        <v>2</v>
      </c>
      <c r="H110" s="2">
        <v>0.9059999999999999</v>
      </c>
      <c r="I110" s="16">
        <v>12022.671219999998</v>
      </c>
      <c r="J110" s="16">
        <f t="shared" si="1"/>
        <v>10892.540125319998</v>
      </c>
    </row>
    <row r="111" spans="1:10" ht="12.75">
      <c r="A111">
        <v>-650017</v>
      </c>
      <c r="C111">
        <v>-660023</v>
      </c>
      <c r="D111">
        <v>2</v>
      </c>
      <c r="H111" s="2">
        <v>0.489</v>
      </c>
      <c r="I111" s="16">
        <v>12022.671219999998</v>
      </c>
      <c r="J111" s="16">
        <f t="shared" si="1"/>
        <v>5879.086226579999</v>
      </c>
    </row>
    <row r="112" spans="1:10" ht="12.75">
      <c r="A112">
        <v>-650018</v>
      </c>
      <c r="C112">
        <v>-660020</v>
      </c>
      <c r="D112">
        <v>2</v>
      </c>
      <c r="H112" s="2">
        <v>1.005</v>
      </c>
      <c r="I112" s="16">
        <v>11792.03949</v>
      </c>
      <c r="J112" s="16">
        <f t="shared" si="1"/>
        <v>11850.999687449998</v>
      </c>
    </row>
    <row r="113" spans="1:10" ht="12.75">
      <c r="A113">
        <v>-650018</v>
      </c>
      <c r="C113">
        <v>-660020</v>
      </c>
      <c r="D113">
        <v>2</v>
      </c>
      <c r="H113" s="2">
        <v>1.001</v>
      </c>
      <c r="I113" s="16">
        <v>12071.22077</v>
      </c>
      <c r="J113" s="16">
        <f t="shared" si="1"/>
        <v>12083.291990769998</v>
      </c>
    </row>
    <row r="114" spans="1:10" ht="12.75">
      <c r="A114">
        <v>-650019</v>
      </c>
      <c r="C114">
        <v>-660018</v>
      </c>
      <c r="D114">
        <v>2</v>
      </c>
      <c r="H114" s="2">
        <v>1.003</v>
      </c>
      <c r="I114" s="16">
        <v>11855.1293</v>
      </c>
      <c r="J114" s="16">
        <f t="shared" si="1"/>
        <v>11890.694687899999</v>
      </c>
    </row>
    <row r="115" spans="1:10" ht="12.75">
      <c r="A115">
        <v>-650019</v>
      </c>
      <c r="C115">
        <v>-660018</v>
      </c>
      <c r="D115">
        <v>2</v>
      </c>
      <c r="H115" s="2">
        <v>1</v>
      </c>
      <c r="I115" s="16">
        <v>11914.619009999999</v>
      </c>
      <c r="J115" s="16">
        <f t="shared" si="1"/>
        <v>11914.619009999999</v>
      </c>
    </row>
    <row r="116" spans="1:10" ht="12.75">
      <c r="A116">
        <v>-650019</v>
      </c>
      <c r="C116">
        <v>-660017</v>
      </c>
      <c r="D116">
        <v>2</v>
      </c>
      <c r="H116" s="2">
        <v>1</v>
      </c>
      <c r="I116" s="16">
        <v>12071.22077</v>
      </c>
      <c r="J116" s="16">
        <f t="shared" si="1"/>
        <v>12071.22077</v>
      </c>
    </row>
    <row r="117" spans="1:10" ht="12.75">
      <c r="A117">
        <v>-650020</v>
      </c>
      <c r="C117">
        <v>-660017</v>
      </c>
      <c r="D117">
        <v>2</v>
      </c>
      <c r="H117" s="2">
        <v>0.994</v>
      </c>
      <c r="I117" s="16">
        <v>11503.95897</v>
      </c>
      <c r="J117" s="16">
        <f t="shared" si="1"/>
        <v>11434.93521618</v>
      </c>
    </row>
    <row r="118" spans="1:10" ht="12.75">
      <c r="A118">
        <v>-650020</v>
      </c>
      <c r="C118">
        <v>-660016</v>
      </c>
      <c r="D118">
        <v>2</v>
      </c>
      <c r="H118" s="2">
        <v>0.998</v>
      </c>
      <c r="I118" s="16">
        <v>11581.298959999998</v>
      </c>
      <c r="J118" s="16">
        <f t="shared" si="1"/>
        <v>11558.136362079998</v>
      </c>
    </row>
    <row r="119" spans="1:10" ht="12.75">
      <c r="A119">
        <v>-650020</v>
      </c>
      <c r="C119">
        <v>-660016</v>
      </c>
      <c r="D119">
        <v>2</v>
      </c>
      <c r="H119" s="2">
        <v>1</v>
      </c>
      <c r="I119" s="16">
        <v>11725.35994</v>
      </c>
      <c r="J119" s="16">
        <f t="shared" si="1"/>
        <v>11725.35994</v>
      </c>
    </row>
    <row r="120" spans="1:10" ht="12.75">
      <c r="A120">
        <v>-650021</v>
      </c>
      <c r="C120">
        <v>-660011</v>
      </c>
      <c r="D120">
        <v>2</v>
      </c>
      <c r="H120" s="2">
        <v>1</v>
      </c>
      <c r="I120" s="16">
        <v>11655.101009999998</v>
      </c>
      <c r="J120" s="16">
        <f t="shared" si="1"/>
        <v>11655.101009999998</v>
      </c>
    </row>
    <row r="121" spans="1:10" ht="12.75">
      <c r="A121">
        <v>-650021</v>
      </c>
      <c r="C121">
        <v>-660011</v>
      </c>
      <c r="D121">
        <v>2</v>
      </c>
      <c r="H121" s="2">
        <v>1</v>
      </c>
      <c r="I121" s="16">
        <v>11725.35994</v>
      </c>
      <c r="J121" s="16">
        <f t="shared" si="1"/>
        <v>11725.35994</v>
      </c>
    </row>
    <row r="122" spans="1:10" ht="12.75">
      <c r="A122">
        <v>-650022</v>
      </c>
      <c r="C122">
        <v>-650022</v>
      </c>
      <c r="D122">
        <v>2</v>
      </c>
      <c r="H122" s="2">
        <v>1</v>
      </c>
      <c r="I122" s="16">
        <v>11914.619009999999</v>
      </c>
      <c r="J122" s="16">
        <f t="shared" si="1"/>
        <v>11914.619009999999</v>
      </c>
    </row>
    <row r="123" spans="1:10" ht="12.75">
      <c r="A123">
        <v>-650022</v>
      </c>
      <c r="C123">
        <v>-650022</v>
      </c>
      <c r="D123">
        <v>2</v>
      </c>
      <c r="H123" s="2">
        <v>1</v>
      </c>
      <c r="I123" s="16">
        <v>11581.298959999998</v>
      </c>
      <c r="J123" s="16">
        <f t="shared" si="1"/>
        <v>11581.298959999998</v>
      </c>
    </row>
    <row r="124" spans="1:10" ht="12.75">
      <c r="A124">
        <v>-650023</v>
      </c>
      <c r="C124">
        <v>-650021</v>
      </c>
      <c r="D124">
        <v>2</v>
      </c>
      <c r="H124" s="2">
        <v>0.99</v>
      </c>
      <c r="I124" s="16">
        <v>11792.03949</v>
      </c>
      <c r="J124" s="16">
        <f t="shared" si="1"/>
        <v>11674.119095099999</v>
      </c>
    </row>
    <row r="125" spans="1:8" ht="12.75">
      <c r="A125">
        <v>-640013</v>
      </c>
      <c r="C125">
        <v>-650021</v>
      </c>
      <c r="D125">
        <v>2</v>
      </c>
      <c r="H125" s="2"/>
    </row>
    <row r="126" spans="1:10" ht="12.75">
      <c r="A126">
        <v>-640014</v>
      </c>
      <c r="C126">
        <v>-650018</v>
      </c>
      <c r="D126">
        <v>2</v>
      </c>
      <c r="H126" s="2">
        <f>SUM(H2:H125)</f>
        <v>92.19300000000001</v>
      </c>
      <c r="I126">
        <f>SUM(I2:I125)</f>
        <v>1453483.8042200012</v>
      </c>
      <c r="J126">
        <f>SUM(J2:J125)</f>
        <v>1090280.49800383</v>
      </c>
    </row>
    <row r="127" spans="1:4" ht="12.75">
      <c r="A127">
        <v>-640015</v>
      </c>
      <c r="C127">
        <v>-650018</v>
      </c>
      <c r="D127">
        <v>2</v>
      </c>
    </row>
    <row r="128" spans="1:4" ht="12.75">
      <c r="A128">
        <v>-640015</v>
      </c>
      <c r="C128">
        <v>-650017</v>
      </c>
      <c r="D128">
        <v>2</v>
      </c>
    </row>
    <row r="129" spans="1:4" ht="12.75">
      <c r="A129">
        <v>-640016</v>
      </c>
      <c r="C129">
        <v>-650017</v>
      </c>
      <c r="D129">
        <v>2</v>
      </c>
    </row>
    <row r="130" spans="1:4" ht="12.75">
      <c r="A130">
        <v>-640016</v>
      </c>
      <c r="C130">
        <v>-640020</v>
      </c>
      <c r="D130">
        <v>2</v>
      </c>
    </row>
    <row r="131" spans="1:4" ht="12.75">
      <c r="A131">
        <v>-640017</v>
      </c>
      <c r="C131">
        <v>-640020</v>
      </c>
      <c r="D131">
        <v>2</v>
      </c>
    </row>
    <row r="132" spans="1:4" ht="12.75">
      <c r="A132">
        <v>-640018</v>
      </c>
      <c r="C132">
        <v>-640016</v>
      </c>
      <c r="D132">
        <v>2</v>
      </c>
    </row>
    <row r="133" spans="1:4" ht="12.75">
      <c r="A133">
        <v>-640019</v>
      </c>
      <c r="C133">
        <v>-640016</v>
      </c>
      <c r="D133">
        <v>2</v>
      </c>
    </row>
    <row r="134" spans="1:4" ht="12.75">
      <c r="A134">
        <v>-640020</v>
      </c>
      <c r="C134">
        <v>-640015</v>
      </c>
      <c r="D134">
        <v>2</v>
      </c>
    </row>
    <row r="135" spans="1:4" ht="12.75">
      <c r="A135">
        <v>-640020</v>
      </c>
      <c r="C135">
        <v>-640015</v>
      </c>
      <c r="D135">
        <v>2</v>
      </c>
    </row>
    <row r="136" spans="1:4" ht="12.75">
      <c r="A136">
        <v>-640021</v>
      </c>
      <c r="C136">
        <v>-630021</v>
      </c>
      <c r="D136">
        <v>2</v>
      </c>
    </row>
    <row r="137" spans="1:4" ht="12.75">
      <c r="A137">
        <v>-640021</v>
      </c>
      <c r="C137">
        <v>-630021</v>
      </c>
      <c r="D137">
        <v>2</v>
      </c>
    </row>
    <row r="138" spans="1:4" ht="12.75">
      <c r="A138">
        <v>-640021</v>
      </c>
      <c r="C138">
        <v>-630015</v>
      </c>
      <c r="D138">
        <v>2</v>
      </c>
    </row>
    <row r="139" spans="1:4" ht="12.75">
      <c r="A139">
        <v>-640022</v>
      </c>
      <c r="C139">
        <v>-630015</v>
      </c>
      <c r="D139">
        <v>2</v>
      </c>
    </row>
    <row r="140" spans="1:4" ht="12.75">
      <c r="A140">
        <v>-640023</v>
      </c>
      <c r="C140">
        <v>-630014</v>
      </c>
      <c r="D140">
        <v>2</v>
      </c>
    </row>
    <row r="141" spans="1:4" ht="12.75">
      <c r="A141">
        <v>-630013</v>
      </c>
      <c r="C141">
        <v>-630014</v>
      </c>
      <c r="D141">
        <v>2</v>
      </c>
    </row>
    <row r="142" spans="1:4" ht="12.75">
      <c r="A142">
        <v>-630014</v>
      </c>
      <c r="C142">
        <v>-620014</v>
      </c>
      <c r="D142">
        <v>2</v>
      </c>
    </row>
    <row r="143" spans="1:4" ht="12.75">
      <c r="A143">
        <v>-630014</v>
      </c>
      <c r="C143">
        <v>-620014</v>
      </c>
      <c r="D143">
        <v>2</v>
      </c>
    </row>
    <row r="144" spans="1:4" ht="12.75">
      <c r="A144">
        <v>-630015</v>
      </c>
      <c r="C144">
        <v>-680018</v>
      </c>
      <c r="D144">
        <v>3</v>
      </c>
    </row>
    <row r="145" spans="1:4" ht="12.75">
      <c r="A145">
        <v>-630015</v>
      </c>
      <c r="C145">
        <v>-680018</v>
      </c>
      <c r="D145">
        <v>3</v>
      </c>
    </row>
    <row r="146" spans="1:4" ht="12.75">
      <c r="A146">
        <v>-630016</v>
      </c>
      <c r="C146">
        <v>-680018</v>
      </c>
      <c r="D146">
        <v>3</v>
      </c>
    </row>
    <row r="147" spans="1:4" ht="12.75">
      <c r="A147">
        <v>-630017</v>
      </c>
      <c r="C147">
        <v>-680013</v>
      </c>
      <c r="D147">
        <v>3</v>
      </c>
    </row>
    <row r="148" spans="1:4" ht="12.75">
      <c r="A148">
        <v>-630018</v>
      </c>
      <c r="C148">
        <v>-680013</v>
      </c>
      <c r="D148">
        <v>3</v>
      </c>
    </row>
    <row r="149" spans="1:4" ht="12.75">
      <c r="A149">
        <v>-630019</v>
      </c>
      <c r="C149">
        <v>-680013</v>
      </c>
      <c r="D149">
        <v>3</v>
      </c>
    </row>
    <row r="150" spans="1:4" ht="12.75">
      <c r="A150">
        <v>-630020</v>
      </c>
      <c r="C150">
        <v>-670017</v>
      </c>
      <c r="D150">
        <v>3</v>
      </c>
    </row>
    <row r="151" spans="1:4" ht="12.75">
      <c r="A151">
        <v>-630021</v>
      </c>
      <c r="C151">
        <v>-670017</v>
      </c>
      <c r="D151">
        <v>3</v>
      </c>
    </row>
    <row r="152" spans="1:4" ht="12.75">
      <c r="A152">
        <v>-630021</v>
      </c>
      <c r="C152">
        <v>-670017</v>
      </c>
      <c r="D152">
        <v>3</v>
      </c>
    </row>
    <row r="153" spans="1:4" ht="12.75">
      <c r="A153">
        <v>-630022</v>
      </c>
      <c r="C153">
        <v>-670016</v>
      </c>
      <c r="D153">
        <v>3</v>
      </c>
    </row>
    <row r="154" spans="1:4" ht="12.75">
      <c r="A154">
        <v>-630023</v>
      </c>
      <c r="C154">
        <v>-670016</v>
      </c>
      <c r="D154">
        <v>3</v>
      </c>
    </row>
    <row r="155" spans="1:4" ht="12.75">
      <c r="A155">
        <v>-620014</v>
      </c>
      <c r="C155">
        <v>-670016</v>
      </c>
      <c r="D155">
        <v>3</v>
      </c>
    </row>
    <row r="156" spans="1:4" ht="12.75">
      <c r="A156">
        <v>-620014</v>
      </c>
      <c r="C156">
        <v>-670013</v>
      </c>
      <c r="D156">
        <v>3</v>
      </c>
    </row>
    <row r="157" spans="1:4" ht="12.75">
      <c r="A157">
        <v>-620015</v>
      </c>
      <c r="C157">
        <v>-670013</v>
      </c>
      <c r="D157">
        <v>3</v>
      </c>
    </row>
    <row r="158" spans="1:4" ht="12.75">
      <c r="A158">
        <v>-620016</v>
      </c>
      <c r="C158">
        <v>-670013</v>
      </c>
      <c r="D158">
        <v>3</v>
      </c>
    </row>
    <row r="159" spans="1:4" ht="12.75">
      <c r="A159">
        <v>-620017</v>
      </c>
      <c r="C159">
        <v>-660022</v>
      </c>
      <c r="D159">
        <v>3</v>
      </c>
    </row>
    <row r="160" spans="1:4" ht="12.75">
      <c r="A160">
        <v>-620018</v>
      </c>
      <c r="C160">
        <v>-660022</v>
      </c>
      <c r="D160">
        <v>3</v>
      </c>
    </row>
    <row r="161" spans="1:4" ht="12.75">
      <c r="A161">
        <v>-620019</v>
      </c>
      <c r="C161">
        <v>-660022</v>
      </c>
      <c r="D161">
        <v>3</v>
      </c>
    </row>
    <row r="162" spans="1:4" ht="12.75">
      <c r="A162">
        <v>-620020</v>
      </c>
      <c r="C162">
        <v>-660021</v>
      </c>
      <c r="D162">
        <v>3</v>
      </c>
    </row>
    <row r="163" spans="1:4" ht="12.75">
      <c r="A163">
        <v>-620021</v>
      </c>
      <c r="C163">
        <v>-660021</v>
      </c>
      <c r="D163">
        <v>3</v>
      </c>
    </row>
    <row r="164" spans="1:4" ht="12.75">
      <c r="A164">
        <v>-610014</v>
      </c>
      <c r="C164">
        <v>-660021</v>
      </c>
      <c r="D164">
        <v>3</v>
      </c>
    </row>
    <row r="165" spans="1:4" ht="12.75">
      <c r="A165">
        <v>-610015</v>
      </c>
      <c r="C165">
        <v>-660019</v>
      </c>
      <c r="D165">
        <v>3</v>
      </c>
    </row>
    <row r="166" spans="1:4" ht="12.75">
      <c r="A166">
        <v>-610016</v>
      </c>
      <c r="C166">
        <v>-660019</v>
      </c>
      <c r="D166">
        <v>3</v>
      </c>
    </row>
    <row r="167" spans="1:4" ht="12.75">
      <c r="A167">
        <v>-610017</v>
      </c>
      <c r="C167">
        <v>-660019</v>
      </c>
      <c r="D167">
        <v>3</v>
      </c>
    </row>
    <row r="168" spans="1:4" ht="12.75">
      <c r="A168">
        <v>-610018</v>
      </c>
      <c r="C168">
        <v>-650020</v>
      </c>
      <c r="D168">
        <v>3</v>
      </c>
    </row>
    <row r="169" spans="1:4" ht="12.75">
      <c r="A169">
        <v>-610019</v>
      </c>
      <c r="C169">
        <v>-650020</v>
      </c>
      <c r="D169">
        <v>3</v>
      </c>
    </row>
    <row r="170" spans="1:4" ht="12.75">
      <c r="A170">
        <v>-610020</v>
      </c>
      <c r="C170">
        <v>-650020</v>
      </c>
      <c r="D170">
        <v>3</v>
      </c>
    </row>
    <row r="171" spans="1:4" ht="12.75">
      <c r="A171">
        <v>-600017</v>
      </c>
      <c r="C171">
        <v>-650019</v>
      </c>
      <c r="D171">
        <v>3</v>
      </c>
    </row>
    <row r="172" spans="1:4" ht="12.75">
      <c r="A172">
        <v>-600018</v>
      </c>
      <c r="C172">
        <v>-650019</v>
      </c>
      <c r="D172">
        <v>3</v>
      </c>
    </row>
    <row r="173" spans="1:4" ht="12.75">
      <c r="A173">
        <v>-600019</v>
      </c>
      <c r="C173">
        <v>-650019</v>
      </c>
      <c r="D173">
        <v>3</v>
      </c>
    </row>
    <row r="174" spans="1:4" ht="12.75">
      <c r="A174">
        <v>-600020</v>
      </c>
      <c r="C174">
        <v>-650016</v>
      </c>
      <c r="D174">
        <v>3</v>
      </c>
    </row>
    <row r="175" spans="1:4" ht="12.75">
      <c r="A175">
        <v>-590017</v>
      </c>
      <c r="C175">
        <v>-650016</v>
      </c>
      <c r="D175">
        <v>3</v>
      </c>
    </row>
    <row r="176" spans="1:4" ht="12.75">
      <c r="A176">
        <v>-590018</v>
      </c>
      <c r="C176">
        <v>-650016</v>
      </c>
      <c r="D176">
        <v>3</v>
      </c>
    </row>
    <row r="177" spans="1:4" ht="12.75">
      <c r="A177">
        <v>-590019</v>
      </c>
      <c r="C177">
        <v>-640021</v>
      </c>
      <c r="D177">
        <v>3</v>
      </c>
    </row>
    <row r="178" spans="1:4" ht="12.75">
      <c r="A178">
        <v>-590020</v>
      </c>
      <c r="C178">
        <v>-640021</v>
      </c>
      <c r="D178">
        <v>3</v>
      </c>
    </row>
    <row r="179" spans="1:4" ht="12.75">
      <c r="A179">
        <v>-590021</v>
      </c>
      <c r="C179">
        <v>-640021</v>
      </c>
      <c r="D179">
        <v>3</v>
      </c>
    </row>
    <row r="180" spans="1:4" ht="12.75">
      <c r="A180">
        <v>-580018</v>
      </c>
      <c r="C180">
        <v>-670018</v>
      </c>
      <c r="D180">
        <v>4</v>
      </c>
    </row>
    <row r="181" spans="1:4" ht="12.75">
      <c r="A181">
        <v>-580019</v>
      </c>
      <c r="C181">
        <v>-670018</v>
      </c>
      <c r="D181">
        <v>4</v>
      </c>
    </row>
    <row r="182" spans="1:4" ht="12.75">
      <c r="A182">
        <v>-580020</v>
      </c>
      <c r="C182">
        <v>-670018</v>
      </c>
      <c r="D182">
        <v>4</v>
      </c>
    </row>
    <row r="183" spans="1:4" ht="12.75">
      <c r="A183">
        <v>-580021</v>
      </c>
      <c r="C183">
        <v>-670018</v>
      </c>
      <c r="D183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dc386</dc:creator>
  <cp:keywords/>
  <dc:description/>
  <cp:lastModifiedBy>Jyldyz Weiss</cp:lastModifiedBy>
  <dcterms:created xsi:type="dcterms:W3CDTF">2005-06-16T18:37:20Z</dcterms:created>
  <dcterms:modified xsi:type="dcterms:W3CDTF">2005-11-16T10:32:03Z</dcterms:modified>
  <cp:category/>
  <cp:version/>
  <cp:contentType/>
  <cp:contentStatus/>
</cp:coreProperties>
</file>